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0" windowWidth="14352" windowHeight="4656"/>
  </bookViews>
  <sheets>
    <sheet name="2020 № 1" sheetId="11" r:id="rId1"/>
  </sheets>
  <definedNames>
    <definedName name="_xlnm.Print_Area" localSheetId="0">'2020 № 1'!$A$1:$K$128</definedName>
  </definedNames>
  <calcPr calcId="145621"/>
</workbook>
</file>

<file path=xl/calcChain.xml><?xml version="1.0" encoding="utf-8"?>
<calcChain xmlns="http://schemas.openxmlformats.org/spreadsheetml/2006/main">
  <c r="D106" i="11" l="1"/>
  <c r="I123" i="11"/>
  <c r="H123" i="11"/>
  <c r="G123" i="11"/>
  <c r="F123" i="11"/>
  <c r="E123" i="11"/>
  <c r="D123" i="11" s="1"/>
  <c r="I122" i="11"/>
  <c r="I121" i="11" s="1"/>
  <c r="H122" i="11"/>
  <c r="H121" i="11" s="1"/>
  <c r="G122" i="11"/>
  <c r="F122" i="11"/>
  <c r="E122" i="11"/>
  <c r="E121" i="11" s="1"/>
  <c r="D122" i="11"/>
  <c r="D121" i="11" s="1"/>
  <c r="G121" i="11"/>
  <c r="F121" i="11"/>
  <c r="D120" i="11"/>
  <c r="D119" i="11"/>
  <c r="D118" i="11"/>
  <c r="D117" i="11"/>
  <c r="D116" i="11"/>
  <c r="D115" i="11"/>
  <c r="D113" i="11"/>
  <c r="I112" i="11"/>
  <c r="H112" i="11"/>
  <c r="H111" i="11" s="1"/>
  <c r="G112" i="11"/>
  <c r="G111" i="11" s="1"/>
  <c r="F112" i="11"/>
  <c r="E112" i="11"/>
  <c r="I111" i="11"/>
  <c r="F111" i="11"/>
  <c r="E111" i="11"/>
  <c r="D110" i="11"/>
  <c r="I107" i="11"/>
  <c r="D107" i="11" s="1"/>
  <c r="D104" i="11" s="1"/>
  <c r="H107" i="11"/>
  <c r="G107" i="11"/>
  <c r="F107" i="11"/>
  <c r="E107" i="11"/>
  <c r="I106" i="11"/>
  <c r="I128" i="11" s="1"/>
  <c r="I105" i="11"/>
  <c r="H105" i="11"/>
  <c r="H104" i="11" s="1"/>
  <c r="G105" i="11"/>
  <c r="G104" i="11" s="1"/>
  <c r="F105" i="11"/>
  <c r="E105" i="11"/>
  <c r="I104" i="11"/>
  <c r="F104" i="11"/>
  <c r="E104" i="11"/>
  <c r="D103" i="11"/>
  <c r="D101" i="11"/>
  <c r="D99" i="11"/>
  <c r="D98" i="11"/>
  <c r="D96" i="11"/>
  <c r="D94" i="11"/>
  <c r="D93" i="11"/>
  <c r="D92" i="11"/>
  <c r="D91" i="11"/>
  <c r="D90" i="11"/>
  <c r="D89" i="11"/>
  <c r="I86" i="11"/>
  <c r="H86" i="11"/>
  <c r="H128" i="11" s="1"/>
  <c r="D86" i="11"/>
  <c r="I85" i="11"/>
  <c r="I127" i="11" s="1"/>
  <c r="H85" i="11"/>
  <c r="H127" i="11" s="1"/>
  <c r="G85" i="11"/>
  <c r="G127" i="11" s="1"/>
  <c r="F85" i="11"/>
  <c r="F127" i="11" s="1"/>
  <c r="E85" i="11"/>
  <c r="E127" i="11" s="1"/>
  <c r="D127" i="11" s="1"/>
  <c r="I84" i="11"/>
  <c r="H84" i="11"/>
  <c r="G84" i="11"/>
  <c r="D84" i="11" s="1"/>
  <c r="F84" i="11"/>
  <c r="E84" i="11"/>
  <c r="I83" i="11"/>
  <c r="I82" i="11" s="1"/>
  <c r="H83" i="11"/>
  <c r="G83" i="11"/>
  <c r="F83" i="11"/>
  <c r="F82" i="11" s="1"/>
  <c r="E83" i="11"/>
  <c r="E82" i="11" s="1"/>
  <c r="H82" i="11"/>
  <c r="G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5" i="11"/>
  <c r="D63" i="11"/>
  <c r="D62" i="11"/>
  <c r="D61" i="11"/>
  <c r="D60" i="11"/>
  <c r="D59" i="11"/>
  <c r="D58" i="11"/>
  <c r="D55" i="11"/>
  <c r="D54" i="11"/>
  <c r="D53" i="11"/>
  <c r="D51" i="11"/>
  <c r="D50" i="11"/>
  <c r="D49" i="11"/>
  <c r="D48" i="11"/>
  <c r="D47" i="11"/>
  <c r="D46" i="11"/>
  <c r="I43" i="11"/>
  <c r="H43" i="11"/>
  <c r="H126" i="11" s="1"/>
  <c r="G43" i="11"/>
  <c r="G126" i="11" s="1"/>
  <c r="F43" i="11"/>
  <c r="F126" i="11" s="1"/>
  <c r="E43" i="11"/>
  <c r="E126" i="11" s="1"/>
  <c r="D43" i="11"/>
  <c r="G42" i="11"/>
  <c r="G125" i="11" s="1"/>
  <c r="G124" i="11" s="1"/>
  <c r="F42" i="11"/>
  <c r="F41" i="11" s="1"/>
  <c r="E42" i="11"/>
  <c r="D42" i="11" s="1"/>
  <c r="D41" i="11" s="1"/>
  <c r="G41" i="11"/>
  <c r="D40" i="11"/>
  <c r="D39" i="11"/>
  <c r="D38" i="11"/>
  <c r="D37" i="11"/>
  <c r="D36" i="11"/>
  <c r="D35" i="11"/>
  <c r="D33" i="11"/>
  <c r="D31" i="11"/>
  <c r="D29" i="11"/>
  <c r="D28" i="11"/>
  <c r="D27" i="11"/>
  <c r="I26" i="11"/>
  <c r="I42" i="11" s="1"/>
  <c r="H26" i="11"/>
  <c r="H42" i="11" s="1"/>
  <c r="D25" i="11"/>
  <c r="D23" i="11"/>
  <c r="D21" i="11"/>
  <c r="D20" i="11"/>
  <c r="D19" i="11"/>
  <c r="I126" i="11" l="1"/>
  <c r="D126" i="11" s="1"/>
  <c r="I41" i="11"/>
  <c r="I125" i="11"/>
  <c r="H125" i="11"/>
  <c r="H124" i="11" s="1"/>
  <c r="H41" i="11"/>
  <c r="D128" i="11"/>
  <c r="D83" i="11"/>
  <c r="D85" i="11"/>
  <c r="E125" i="11"/>
  <c r="F125" i="11"/>
  <c r="F124" i="11" s="1"/>
  <c r="E41" i="11"/>
  <c r="D105" i="11"/>
  <c r="D112" i="11"/>
  <c r="D111" i="11" s="1"/>
  <c r="D26" i="11"/>
  <c r="I124" i="11" l="1"/>
  <c r="D125" i="11"/>
  <c r="E124" i="11"/>
  <c r="D82" i="11"/>
  <c r="D124" i="11" l="1"/>
</calcChain>
</file>

<file path=xl/sharedStrings.xml><?xml version="1.0" encoding="utf-8"?>
<sst xmlns="http://schemas.openxmlformats.org/spreadsheetml/2006/main" count="333" uniqueCount="143">
  <si>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</si>
  <si>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</si>
  <si>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</si>
  <si>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</si>
  <si>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</si>
  <si>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</si>
  <si>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</si>
  <si>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2016-2020 годы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</si>
  <si>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</si>
  <si>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</si>
  <si>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Бюджет ПМР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</si>
  <si>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</si>
  <si>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ВСЕГО Подпрограмма 1. "Развитие системы дошкольного образования"</t>
  </si>
  <si>
    <t>ИТОГО</t>
  </si>
  <si>
    <t>Субвенции на обеспечение бесплатным питанием, обучающихся в младших классах (1-4 включительно) в муниципальных образовательных организациях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</si>
  <si>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</si>
  <si>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ВСЕГО Подпрограмма 2. "Развитие системы общего образования"</t>
  </si>
  <si>
    <t>Субвенции на организацию и обеспечение оздоровления и отдыха детей</t>
  </si>
  <si>
    <t>ВСЕГО Подпрограмма 3. "Развитие системы дополнительного образования, отдыха, оздоровления и занятости детей и подростков"</t>
  </si>
  <si>
    <t xml:space="preserve">ВСЕГО Подпрограмма 4. «Одаренные дети Пограничного муниципального района» 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</si>
  <si>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</si>
  <si>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</si>
  <si>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</si>
  <si>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</si>
  <si>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</si>
  <si>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</si>
  <si>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</si>
  <si>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Отдел народного образования администрации ПМР, МКУ «ЦОД МОУ ПМР»</t>
  </si>
  <si>
    <t>Подпрограмма 1. "Развитие системы дошкольного образования"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</si>
  <si>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</si>
  <si>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</si>
  <si>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</si>
  <si>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</si>
  <si>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</si>
  <si>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 xml:space="preserve">Подпрограмма 3. "Развитие системы дополнительного образования, отдыха, оздоровления и занятости детей и подростков" 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</si>
  <si>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</si>
  <si>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</si>
  <si>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</si>
  <si>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Подпрограмма 4. "Одаренные дети Пограничного муниципального района"</t>
  </si>
  <si>
    <t>Создание условий для развития и самореализации одаренных детей</t>
  </si>
  <si>
    <t>Отдел народного образования администрации ПМР, Администрация Пограничного муниципального района</t>
  </si>
  <si>
    <t>Ресурсное обеспечение реализации муниципальной программы "Развитие образования Пограничного муниципального района" на 2016-2020 годы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</si>
  <si>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</si>
  <si>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</si>
  <si>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</si>
  <si>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Внебюджетные источники</t>
  </si>
  <si>
    <t>Приложение № 1 к муниципальной программе</t>
  </si>
  <si>
    <t>"Развитие образования Пограничного</t>
  </si>
  <si>
    <t>муниципального района на 2016-2020 годы,</t>
  </si>
  <si>
    <t>Пограничного муниципального района</t>
  </si>
  <si>
    <t>Укрепление материально-технической базы дошкольных образовательных учреждений</t>
  </si>
  <si>
    <t>сентябрь, 2016</t>
  </si>
  <si>
    <t>Предоставление субсидий бюджетным учреждениям на иные цели</t>
  </si>
  <si>
    <t>Освещение территории   МБДОУ "Детский сад "Светлячок ПМР"</t>
  </si>
  <si>
    <t>Установка системы видеорегистрации по периметру территорий (зданий) дошкольных образовательных учреждений:  МБДОУ "Детский сад № 3 "Ручеек ПМР", МБДОУ "Детский сад № 4 "Солнышко ПМР", МБДОУ "Детский сад "Светлячок ПМР"</t>
  </si>
  <si>
    <t>Отдел народного образования администрации ПМР, МКУ «ЦОД МОУ ПМР»,образовательные организации</t>
  </si>
  <si>
    <t>Отдел народного образования администрации ПМР, МКУ «ЦОД МОУ ПМР»,образовательная организация</t>
  </si>
  <si>
    <t>2017-2020 годы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</si>
  <si>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</si>
  <si>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</si>
  <si>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Организация и повышение квалификации, переподготовка работников МКУ " ЦОД МОУ ПМР"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</si>
  <si>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</si>
  <si>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</si>
  <si>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 xml:space="preserve"> района от 18.01.2016  года    № 08</t>
  </si>
  <si>
    <t>Подпрограмма 2. "Развитие системы общего образования"</t>
  </si>
  <si>
    <t>Установка системы контроля и управления доступом и аудиодомофона</t>
  </si>
  <si>
    <t>Установка домофонов 11 шт.*12000</t>
  </si>
  <si>
    <t>100000-30786,03</t>
  </si>
  <si>
    <t>Установк системы контроля и управления доступом и аудиодомофона</t>
  </si>
  <si>
    <t>215000-15000+231300=431300</t>
  </si>
  <si>
    <t>Освещение территории МБОУ "Жариковская средняя общеобразовательная  школа ПМР", филиалы  с.Нестеровка,с. Богуславка, с.Барабаш-Левада</t>
  </si>
  <si>
    <t>Предоставление единовременной компенсационной выплаты, ежемесячной доплаты молодым специалистам</t>
  </si>
  <si>
    <t>Научно - методические, организационно - педагогические мероприятия ( проведение единого государственного экзамена)</t>
  </si>
  <si>
    <t>Ограждение территорий общеобразовательных учреждений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</si>
  <si>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</si>
  <si>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Сергеевка, СОШ № 1, отд.1</t>
  </si>
  <si>
    <t>Мероприятия по проведению ремонтных работ, систем жизнеобеспечения</t>
  </si>
  <si>
    <t>611 мб</t>
  </si>
  <si>
    <t>кб</t>
  </si>
  <si>
    <t>09.11.2018 611 мол.специал.: Жар - 0, СОШ № 2 - 0, Серг. -28,06, СОШ № 1 -84,76   , Баран. -15,62 =128,44</t>
  </si>
  <si>
    <t>188,88+23,6 псд</t>
  </si>
  <si>
    <t>утвержденной постановлением администрации</t>
  </si>
  <si>
    <t>к муниципальной программе «Развитие образования Пограничного муниципального района» на 2016 - 2020 годы, утвержденной постановлением</t>
  </si>
  <si>
    <t>00014, 00001</t>
  </si>
  <si>
    <t>мб 611 59440,58-128,44( мол.сп.)</t>
  </si>
  <si>
    <t>2018-2020</t>
  </si>
  <si>
    <t>Субвенции на обеспечение  питанием детей, обучающихся в  в муниципальных образовательных учреждениях</t>
  </si>
  <si>
    <t>льгота 5-11</t>
  </si>
  <si>
    <t>Меры социальной поддержки педагогическим работникам муниципальных образовательных организаций</t>
  </si>
  <si>
    <t>364,1+148,92=513,02 Сергеевка -АПС, СОШ № 1- АПС+Богусоавка  спорт.зал. АПС 69,91</t>
  </si>
  <si>
    <t>14+1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</si>
  <si>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МБОУ " Жариковская СОШ ПМР", с. Жариково</t>
  </si>
  <si>
    <t>2019-2020</t>
  </si>
  <si>
    <t>Строительство детской дошкольной организации в п.Пограничный на 140 мест</t>
  </si>
  <si>
    <t>2019-2020 годы</t>
  </si>
  <si>
    <t>Управление жизнеобеспечения имушественных отношений, землепользования и градостроительства администрации ПМР</t>
  </si>
  <si>
    <t>Субсидии на капитальный ремонт зданий, в чсти ремонта кровли, замены окон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</si>
  <si>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</si>
  <si>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</si>
  <si>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</si>
  <si>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</si>
  <si>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</si>
  <si>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лаборат.152,8+ пропитка132,2-90,2=42,0=194,80</t>
  </si>
  <si>
    <t>итого на 06.06.00030 826,14 - 194,8 = 631,34</t>
  </si>
  <si>
    <t>4463,41-35,96 спорт.зал</t>
  </si>
  <si>
    <t>ФБ</t>
  </si>
  <si>
    <t>2016-2020</t>
  </si>
  <si>
    <t xml:space="preserve"> Капитальный ремонт зданий, в части ремонта кровли, замены окон ( софинансирование) итого, в т.ч.</t>
  </si>
  <si>
    <t>МБДОУ «Детский сад № 2 общеразвивающего вида Пограничного муниципального района»/Пограничный район, п.Пограничный ( кровля)</t>
  </si>
  <si>
    <t>МБДОУ«Детский сад № 3 " Ручеёк" общеразвивающего вида Пограничного муниципального района»/Пограничный район, п.Пограничный ( 55 окон)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</si>
  <si>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МБОУ " Жариковская СОШ ПМР", с. Жариково ( софинансирование)</t>
  </si>
  <si>
    <t xml:space="preserve">Капитальный ремонт или монтаж автоматической системы пожарной сигнализации, разработка проектно - сметной документации для капитального ремонта АПС ( софинансирование) </t>
  </si>
  <si>
    <t>4 учр.*120,0 ( К.А.В.) - ДОУ № 1,2,3,4</t>
  </si>
  <si>
    <t>МБДОУ«Детский сад № 4 " Солнышко" общеразвивающего вида Пограничного муниципального района»/Пограничный район, п.Пограничный ( 7 окон)</t>
  </si>
  <si>
    <t>МБДОУ«Детский сад № 1 общеразвивающего вида Пограничного муниципального района»/Пограничный район, п.Пограничный ( 2019 - 7 окон,2020 -кровля, 97 окон)</t>
  </si>
  <si>
    <t>Домофоны 5*12000. 2019 - ДОУ № 3 ( 3 шт.)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</si>
  <si>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 и т.д.</t>
  </si>
  <si>
    <t>пошло</t>
  </si>
  <si>
    <t>Мероприятия по обеспечению безопасности (лабораторные испытания электрооборудования, обработка деревянных конструкций, огнетушители,утилизация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</si>
  <si>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ПМР"
</t>
  </si>
  <si>
    <t>2020 год</t>
  </si>
  <si>
    <t>2016-2017 годы</t>
  </si>
  <si>
    <t>2017 год</t>
  </si>
  <si>
    <t>2017-2018 годы</t>
  </si>
  <si>
    <t>2019 год</t>
  </si>
  <si>
    <t>2019 -2020 годы</t>
  </si>
  <si>
    <t xml:space="preserve"> Капитальный ремонт зданий, в чсти ремонта кровли, замены окон ( софинансирование)</t>
  </si>
  <si>
    <t>2016-2018 годы</t>
  </si>
  <si>
    <t>2018 год</t>
  </si>
  <si>
    <t>2017 -2019 годы</t>
  </si>
  <si>
    <t>Субсидия на проектно - изыскательские работы образовательных организаций, реализующих основную общеобразовательную программу дошкольного образования</t>
  </si>
  <si>
    <t>2019 - 2020 годы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</si>
  <si>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национального проекта " Успех каждого ребёнка": приобретение средств  обучения  и воспитания  в целях создания  новых мест на базе МБОУ ДО" ЦДО ПМР". Набор  для конструирования  робототехники  начального уровня, стол для сборки  роботов.   (софинансирование)</t>
  </si>
  <si>
    <t>00017+00028  2020 - 70,0 ДОУ № 3- псд. + Текущий все</t>
  </si>
  <si>
    <t>Ограждение территории МБДОУ "Детский сад №1 ПМР",МБДОУ "Детский сад № 2  ПМР",МБДОУ " Детский сад № 3 "Ручеёк"</t>
  </si>
  <si>
    <t>Установка системы видеорегистрации по периметру территорий (зданий): МБОУ "Жариковская средняя общеобразовательная  школа ПМР" - детские сады, МБОУ ДОД "ДЮСШ", МБОУ " ПСОШ " 2".</t>
  </si>
  <si>
    <t xml:space="preserve"> Разработка проектно - сметной документации для капитального ремонта АПС,зданий (окна),инженерных систем ( отопление, водопотребление, водоотведение), спортивногого зала ОО, расположенной в сельской местности ( софинансирование 2021 г.) </t>
  </si>
  <si>
    <t>Сборы - 102,5, Гродековец - 38,0</t>
  </si>
  <si>
    <t>Мероприятия по обеспечению безопасности в муниципальных учреждениях (установка системы контроля и управления доступом и аудиодомофона, установка системы видеорегистрации, лабораторные испытания электрооборудования ,установка АПС МБОУ ДО " ЦДО ПМР", МБОУ ДО " ДЮСШ ПМР")</t>
  </si>
  <si>
    <t>128,0-ЕГЭ.   50,0 -меропр.Н.В.</t>
  </si>
  <si>
    <t xml:space="preserve">Проведение капитального, текущего ремонта зданий, спортивных залов, замена оконных конструкций, кровли, ремонт систем жизнеобеспечения, установка септика, благоустройство территорий, проверка достоверности определения сметной стоимости объектов, в т.ч.капитальный ремонт здания МБОУ " ПСОШ № 1", отделение 1 под столовую: разработка псд, ремонтные работы,кап.ремонт спортивного зала  МБОУ " Жариковская СОШ ПМР".   </t>
  </si>
  <si>
    <t>Текущий ремонт 2020 г. -  МБОУ " ПСОШ " 1" - ремонт мед.кабинета, установка трёх козырьков, ремонт коридора 1 и2 эт., ремонт центральной и запасной лестниц в отд.1. МБОУ " ПСОШ " 2" - устройство подвесного потолка 1 эт., замена дверных блоков ОО.</t>
  </si>
  <si>
    <t>от 19.03.2020       №  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</si>
</sst>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5" borderId="0" xfId="0" applyFont="1" applyFill="1"/>
    <xf numFmtId="2" fontId="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30"/>
  <sheetViews>
    <sheetView tabSelected="1" view="pageBreakPreview" zoomScale="70" zoomScaleNormal="100" zoomScaleSheetLayoutView="70" workbookViewId="0">
      <pane xSplit="1" topLeftCell="B1" activePane="topRight" state="frozen"/>
      <selection activeCell="A10" sqref="A10"/>
      <selection pane="topRight" activeCell="Q15" sqref="Q15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9.33203125" style="1" customWidth="1"/>
    <col min="5" max="5" width="16.109375" style="1" customWidth="1"/>
    <col min="6" max="6" width="17" style="1" customWidth="1"/>
    <col min="7" max="7" width="15.88671875" style="1" customWidth="1"/>
    <col min="8" max="8" width="16.6640625" style="1" customWidth="1"/>
    <col min="9" max="9" width="16.33203125" style="1" customWidth="1"/>
    <col min="10" max="10" width="26.109375" style="1" customWidth="1"/>
    <col min="11" max="11" width="0.4414062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1" ht="15" customHeight="1" x14ac:dyDescent="0.25">
      <c r="F1" s="55" t="s">
        <v>46</v>
      </c>
      <c r="G1" s="55"/>
      <c r="H1" s="55"/>
      <c r="I1" s="55"/>
      <c r="J1" s="55"/>
    </row>
    <row r="2" spans="1:11" x14ac:dyDescent="0.25">
      <c r="F2" s="17" t="s">
        <v>47</v>
      </c>
      <c r="G2" s="17"/>
      <c r="H2" s="17"/>
      <c r="I2" s="17"/>
    </row>
    <row r="3" spans="1:11" x14ac:dyDescent="0.25">
      <c r="F3" s="17" t="s">
        <v>48</v>
      </c>
      <c r="G3" s="17"/>
      <c r="H3" s="17"/>
      <c r="I3" s="17"/>
    </row>
    <row r="4" spans="1:11" x14ac:dyDescent="0.25">
      <c r="F4" s="17" t="s">
        <v>81</v>
      </c>
      <c r="G4" s="17"/>
      <c r="H4" s="17"/>
      <c r="I4" s="17"/>
    </row>
    <row r="5" spans="1:11" x14ac:dyDescent="0.25">
      <c r="F5" s="56" t="s">
        <v>49</v>
      </c>
      <c r="G5" s="56"/>
      <c r="H5" s="56"/>
      <c r="I5" s="56"/>
      <c r="J5" s="56"/>
    </row>
    <row r="6" spans="1:11" x14ac:dyDescent="0.25">
      <c r="F6" s="17" t="s">
        <v>142</v>
      </c>
      <c r="G6" s="29"/>
      <c r="H6" s="17"/>
      <c r="I6" s="17"/>
    </row>
    <row r="8" spans="1:11" ht="15" customHeight="1" x14ac:dyDescent="0.25">
      <c r="F8" s="55" t="s">
        <v>0</v>
      </c>
      <c r="G8" s="55"/>
      <c r="H8" s="55"/>
      <c r="I8" s="55"/>
      <c r="J8" s="55"/>
    </row>
    <row r="9" spans="1:11" ht="30.75" customHeight="1" x14ac:dyDescent="0.25">
      <c r="F9" s="55" t="s">
        <v>82</v>
      </c>
      <c r="G9" s="55"/>
      <c r="H9" s="55"/>
      <c r="I9" s="55"/>
      <c r="J9" s="55"/>
    </row>
    <row r="10" spans="1:11" ht="15.75" customHeight="1" x14ac:dyDescent="0.25">
      <c r="F10" s="55" t="s">
        <v>42</v>
      </c>
      <c r="G10" s="55"/>
      <c r="H10" s="55"/>
      <c r="I10" s="55"/>
      <c r="J10" s="55"/>
    </row>
    <row r="11" spans="1:11" ht="15.75" customHeight="1" x14ac:dyDescent="0.25">
      <c r="F11" s="55" t="s">
        <v>63</v>
      </c>
      <c r="G11" s="55"/>
      <c r="H11" s="55"/>
      <c r="I11" s="55"/>
    </row>
    <row r="12" spans="1:11" ht="15" customHeight="1" x14ac:dyDescent="0.25">
      <c r="F12" s="35"/>
      <c r="G12" s="35"/>
      <c r="H12" s="35"/>
      <c r="I12" s="35"/>
    </row>
    <row r="13" spans="1:11" ht="37.5" customHeight="1" x14ac:dyDescent="0.25">
      <c r="A13" s="53" t="s">
        <v>41</v>
      </c>
      <c r="B13" s="53"/>
      <c r="C13" s="53"/>
      <c r="D13" s="53"/>
      <c r="E13" s="53"/>
      <c r="F13" s="53"/>
      <c r="G13" s="53"/>
      <c r="H13" s="53"/>
      <c r="I13" s="53"/>
      <c r="J13" s="53"/>
    </row>
    <row r="14" spans="1:11" ht="18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1" ht="86.25" customHeight="1" x14ac:dyDescent="0.25">
      <c r="A15" s="54" t="s">
        <v>1</v>
      </c>
      <c r="B15" s="54" t="s">
        <v>2</v>
      </c>
      <c r="C15" s="54" t="s">
        <v>3</v>
      </c>
      <c r="D15" s="54" t="s">
        <v>4</v>
      </c>
      <c r="E15" s="54" t="s">
        <v>5</v>
      </c>
      <c r="F15" s="54"/>
      <c r="G15" s="54"/>
      <c r="H15" s="54"/>
      <c r="I15" s="54"/>
      <c r="J15" s="54" t="s">
        <v>26</v>
      </c>
      <c r="K15" s="2"/>
    </row>
    <row r="16" spans="1:11" ht="18" x14ac:dyDescent="0.25">
      <c r="A16" s="54"/>
      <c r="B16" s="54"/>
      <c r="C16" s="54"/>
      <c r="D16" s="54"/>
      <c r="E16" s="34">
        <v>2016</v>
      </c>
      <c r="F16" s="34">
        <v>2017</v>
      </c>
      <c r="G16" s="34">
        <v>2018</v>
      </c>
      <c r="H16" s="34">
        <v>2019</v>
      </c>
      <c r="I16" s="34">
        <v>2020</v>
      </c>
      <c r="J16" s="54"/>
      <c r="K16" s="2"/>
    </row>
    <row r="17" spans="1:19" ht="17.399999999999999" x14ac:dyDescent="0.25">
      <c r="A17" s="59" t="s">
        <v>28</v>
      </c>
      <c r="B17" s="59"/>
      <c r="C17" s="59"/>
      <c r="D17" s="59"/>
      <c r="E17" s="59"/>
      <c r="F17" s="59"/>
      <c r="G17" s="59"/>
      <c r="H17" s="59"/>
      <c r="I17" s="59"/>
      <c r="J17" s="59"/>
      <c r="K17" s="2"/>
    </row>
    <row r="18" spans="1:19" ht="17.399999999999999" x14ac:dyDescent="0.3">
      <c r="A18" s="62" t="s">
        <v>29</v>
      </c>
      <c r="B18" s="62"/>
      <c r="C18" s="62"/>
      <c r="D18" s="62"/>
      <c r="E18" s="62"/>
      <c r="F18" s="62"/>
      <c r="G18" s="62"/>
      <c r="H18" s="62"/>
      <c r="I18" s="62"/>
      <c r="J18" s="62"/>
      <c r="K18" s="2"/>
    </row>
    <row r="19" spans="1:19" ht="142.19999999999999" customHeight="1" x14ac:dyDescent="0.25">
      <c r="A19" s="8" t="s">
        <v>6</v>
      </c>
      <c r="B19" s="34" t="s">
        <v>7</v>
      </c>
      <c r="C19" s="34" t="s">
        <v>8</v>
      </c>
      <c r="D19" s="30">
        <f>E19+F19+G19+H19+I19</f>
        <v>217846</v>
      </c>
      <c r="E19" s="8">
        <v>35517</v>
      </c>
      <c r="F19" s="8">
        <v>37708.199999999997</v>
      </c>
      <c r="G19" s="21">
        <v>43028.91</v>
      </c>
      <c r="H19" s="46">
        <v>50359</v>
      </c>
      <c r="I19" s="46">
        <v>51232.89</v>
      </c>
      <c r="J19" s="34" t="s">
        <v>55</v>
      </c>
      <c r="K19" s="2"/>
      <c r="O19" s="1" t="s">
        <v>78</v>
      </c>
      <c r="P19" s="1">
        <v>-1</v>
      </c>
    </row>
    <row r="20" spans="1:19" ht="141" customHeight="1" x14ac:dyDescent="0.25">
      <c r="A20" s="8" t="s">
        <v>9</v>
      </c>
      <c r="B20" s="34" t="s">
        <v>7</v>
      </c>
      <c r="C20" s="34" t="s">
        <v>10</v>
      </c>
      <c r="D20" s="30">
        <f t="shared" ref="D20:D40" si="0">E20+F20+G20+H20+I20</f>
        <v>146358.5</v>
      </c>
      <c r="E20" s="10">
        <v>24981.49</v>
      </c>
      <c r="F20" s="21">
        <v>24442.7</v>
      </c>
      <c r="G20" s="21">
        <v>30509.46</v>
      </c>
      <c r="H20" s="46">
        <v>32292.23</v>
      </c>
      <c r="I20" s="46">
        <v>34132.620000000003</v>
      </c>
      <c r="J20" s="34" t="s">
        <v>55</v>
      </c>
      <c r="K20" s="61"/>
      <c r="L20" s="61"/>
      <c r="M20" s="61"/>
      <c r="N20" s="61"/>
      <c r="O20" s="63" t="s">
        <v>77</v>
      </c>
      <c r="P20" s="63"/>
      <c r="Q20" s="63"/>
    </row>
    <row r="21" spans="1:19" ht="131.25" customHeight="1" x14ac:dyDescent="0.25">
      <c r="A21" s="8" t="s">
        <v>52</v>
      </c>
      <c r="B21" s="34" t="s">
        <v>7</v>
      </c>
      <c r="C21" s="34" t="s">
        <v>10</v>
      </c>
      <c r="D21" s="30">
        <f t="shared" si="0"/>
        <v>1185.43</v>
      </c>
      <c r="E21" s="48">
        <v>119.45</v>
      </c>
      <c r="F21" s="48">
        <v>123.34</v>
      </c>
      <c r="G21" s="46">
        <v>368.78</v>
      </c>
      <c r="H21" s="46">
        <v>379.96</v>
      </c>
      <c r="I21" s="46">
        <v>193.9</v>
      </c>
      <c r="J21" s="34" t="s">
        <v>55</v>
      </c>
      <c r="K21" s="61"/>
      <c r="L21" s="61"/>
      <c r="M21" s="61"/>
      <c r="N21" s="61"/>
      <c r="O21" s="60" t="s">
        <v>83</v>
      </c>
      <c r="P21" s="60"/>
      <c r="Q21" s="60"/>
      <c r="R21" s="60"/>
    </row>
    <row r="22" spans="1:19" ht="54.75" customHeight="1" x14ac:dyDescent="0.25">
      <c r="A22" s="57" t="s">
        <v>11</v>
      </c>
      <c r="B22" s="57"/>
      <c r="C22" s="57"/>
      <c r="D22" s="57"/>
      <c r="E22" s="57"/>
      <c r="F22" s="57"/>
      <c r="G22" s="57"/>
      <c r="H22" s="57"/>
      <c r="I22" s="57"/>
      <c r="J22" s="57"/>
      <c r="K22" s="2"/>
    </row>
    <row r="23" spans="1:19" ht="100.5" customHeight="1" x14ac:dyDescent="0.25">
      <c r="A23" s="43" t="s">
        <v>30</v>
      </c>
      <c r="B23" s="34" t="s">
        <v>7</v>
      </c>
      <c r="C23" s="34" t="s">
        <v>10</v>
      </c>
      <c r="D23" s="37">
        <f t="shared" si="0"/>
        <v>7914.51</v>
      </c>
      <c r="E23" s="34">
        <v>2192.54</v>
      </c>
      <c r="F23" s="34">
        <v>1051.2</v>
      </c>
      <c r="G23" s="46">
        <v>1478.34</v>
      </c>
      <c r="H23" s="46">
        <v>1629.14</v>
      </c>
      <c r="I23" s="46">
        <v>1563.29</v>
      </c>
      <c r="J23" s="34" t="s">
        <v>27</v>
      </c>
      <c r="K23" s="2"/>
      <c r="O23" s="58"/>
      <c r="P23" s="58"/>
      <c r="Q23" s="58"/>
    </row>
    <row r="24" spans="1:19" ht="17.399999999999999" x14ac:dyDescent="0.25">
      <c r="A24" s="59" t="s">
        <v>50</v>
      </c>
      <c r="B24" s="59"/>
      <c r="C24" s="59"/>
      <c r="D24" s="59"/>
      <c r="E24" s="59"/>
      <c r="F24" s="59"/>
      <c r="G24" s="59"/>
      <c r="H24" s="59"/>
      <c r="I24" s="59"/>
      <c r="J24" s="59"/>
      <c r="K24" s="2"/>
    </row>
    <row r="25" spans="1:19" ht="90" x14ac:dyDescent="0.25">
      <c r="A25" s="9" t="s">
        <v>96</v>
      </c>
      <c r="B25" s="34" t="s">
        <v>94</v>
      </c>
      <c r="C25" s="48" t="s">
        <v>8</v>
      </c>
      <c r="D25" s="37">
        <f t="shared" si="0"/>
        <v>10157.6</v>
      </c>
      <c r="E25" s="34">
        <v>0</v>
      </c>
      <c r="F25" s="34">
        <v>0</v>
      </c>
      <c r="G25" s="34">
        <v>0</v>
      </c>
      <c r="H25" s="46">
        <v>1860.61</v>
      </c>
      <c r="I25" s="46">
        <v>8296.99</v>
      </c>
      <c r="J25" s="34" t="s">
        <v>27</v>
      </c>
      <c r="K25" s="2"/>
    </row>
    <row r="26" spans="1:19" ht="102.6" customHeight="1" x14ac:dyDescent="0.25">
      <c r="A26" s="9" t="s">
        <v>107</v>
      </c>
      <c r="B26" s="34" t="s">
        <v>94</v>
      </c>
      <c r="C26" s="34" t="s">
        <v>10</v>
      </c>
      <c r="D26" s="37">
        <f t="shared" si="0"/>
        <v>274.96000000000004</v>
      </c>
      <c r="E26" s="34">
        <v>0</v>
      </c>
      <c r="F26" s="34">
        <v>0</v>
      </c>
      <c r="G26" s="34">
        <v>0</v>
      </c>
      <c r="H26" s="46">
        <f>H27+H28+H29+H30</f>
        <v>18.349999999999998</v>
      </c>
      <c r="I26" s="46">
        <f>I27+I28+I29+I30</f>
        <v>256.61</v>
      </c>
      <c r="J26" s="34" t="s">
        <v>55</v>
      </c>
      <c r="K26" s="2"/>
      <c r="O26" s="60" t="s">
        <v>98</v>
      </c>
      <c r="P26" s="60"/>
      <c r="Q26" s="60"/>
    </row>
    <row r="27" spans="1:19" ht="108" x14ac:dyDescent="0.25">
      <c r="A27" s="9" t="s">
        <v>109</v>
      </c>
      <c r="B27" s="34" t="s">
        <v>125</v>
      </c>
      <c r="C27" s="34" t="s">
        <v>10</v>
      </c>
      <c r="D27" s="37">
        <f t="shared" si="0"/>
        <v>14.19</v>
      </c>
      <c r="E27" s="34">
        <v>0</v>
      </c>
      <c r="F27" s="34">
        <v>0</v>
      </c>
      <c r="G27" s="34">
        <v>0</v>
      </c>
      <c r="H27" s="46">
        <v>14.19</v>
      </c>
      <c r="I27" s="46">
        <v>0</v>
      </c>
      <c r="J27" s="34" t="s">
        <v>55</v>
      </c>
      <c r="K27" s="2"/>
      <c r="O27" s="38"/>
      <c r="P27" s="38"/>
      <c r="Q27" s="38"/>
    </row>
    <row r="28" spans="1:19" ht="108" x14ac:dyDescent="0.25">
      <c r="A28" s="9" t="s">
        <v>114</v>
      </c>
      <c r="B28" s="34" t="s">
        <v>131</v>
      </c>
      <c r="C28" s="34" t="s">
        <v>10</v>
      </c>
      <c r="D28" s="37">
        <f t="shared" si="0"/>
        <v>198.93</v>
      </c>
      <c r="E28" s="34">
        <v>0</v>
      </c>
      <c r="F28" s="34">
        <v>0</v>
      </c>
      <c r="G28" s="34">
        <v>0</v>
      </c>
      <c r="H28" s="46">
        <v>2.57</v>
      </c>
      <c r="I28" s="46">
        <v>196.36</v>
      </c>
      <c r="J28" s="34" t="s">
        <v>55</v>
      </c>
      <c r="K28" s="2"/>
      <c r="O28" s="38"/>
      <c r="P28" s="38"/>
      <c r="Q28" s="38"/>
    </row>
    <row r="29" spans="1:19" ht="108" x14ac:dyDescent="0.25">
      <c r="A29" s="9" t="s">
        <v>108</v>
      </c>
      <c r="B29" s="34" t="s">
        <v>120</v>
      </c>
      <c r="C29" s="34" t="s">
        <v>10</v>
      </c>
      <c r="D29" s="37">
        <f t="shared" si="0"/>
        <v>60.25</v>
      </c>
      <c r="E29" s="34">
        <v>0</v>
      </c>
      <c r="F29" s="34">
        <v>0</v>
      </c>
      <c r="G29" s="34">
        <v>0</v>
      </c>
      <c r="H29" s="46">
        <v>0</v>
      </c>
      <c r="I29" s="46">
        <v>60.25</v>
      </c>
      <c r="J29" s="34" t="s">
        <v>55</v>
      </c>
      <c r="K29" s="2"/>
      <c r="O29" s="38"/>
      <c r="P29" s="38"/>
      <c r="Q29" s="38"/>
    </row>
    <row r="30" spans="1:19" ht="108" x14ac:dyDescent="0.25">
      <c r="A30" s="9" t="s">
        <v>113</v>
      </c>
      <c r="B30" s="34" t="s">
        <v>124</v>
      </c>
      <c r="C30" s="34"/>
      <c r="D30" s="37"/>
      <c r="E30" s="34"/>
      <c r="F30" s="34"/>
      <c r="G30" s="34"/>
      <c r="H30" s="46">
        <v>1.59</v>
      </c>
      <c r="I30" s="46">
        <v>0</v>
      </c>
      <c r="J30" s="34" t="s">
        <v>55</v>
      </c>
      <c r="K30" s="2"/>
      <c r="O30" s="38"/>
      <c r="P30" s="38"/>
      <c r="Q30" s="38"/>
    </row>
    <row r="31" spans="1:19" ht="121.2" customHeight="1" x14ac:dyDescent="0.25">
      <c r="A31" s="8" t="s">
        <v>97</v>
      </c>
      <c r="B31" s="34" t="s">
        <v>7</v>
      </c>
      <c r="C31" s="34" t="s">
        <v>10</v>
      </c>
      <c r="D31" s="37">
        <f t="shared" si="0"/>
        <v>5239.7400000000007</v>
      </c>
      <c r="E31" s="48">
        <v>251.36</v>
      </c>
      <c r="F31" s="46">
        <v>2674.4</v>
      </c>
      <c r="G31" s="46">
        <v>240.14</v>
      </c>
      <c r="H31" s="46">
        <v>1135.24</v>
      </c>
      <c r="I31" s="46">
        <v>938.6</v>
      </c>
      <c r="J31" s="34" t="s">
        <v>55</v>
      </c>
      <c r="K31" s="61"/>
      <c r="L31" s="61"/>
      <c r="M31" s="61"/>
      <c r="N31" s="61"/>
      <c r="O31" s="60" t="s">
        <v>133</v>
      </c>
      <c r="P31" s="60"/>
      <c r="Q31" s="60"/>
      <c r="R31" s="4"/>
      <c r="S31" s="4"/>
    </row>
    <row r="32" spans="1:19" ht="39" customHeight="1" x14ac:dyDescent="0.25">
      <c r="A32" s="69" t="s">
        <v>93</v>
      </c>
      <c r="B32" s="70"/>
      <c r="C32" s="70"/>
      <c r="D32" s="70"/>
      <c r="E32" s="70"/>
      <c r="F32" s="70"/>
      <c r="G32" s="70"/>
      <c r="H32" s="70"/>
      <c r="I32" s="70"/>
      <c r="J32" s="71"/>
      <c r="K32" s="39"/>
      <c r="L32" s="39"/>
      <c r="M32" s="39"/>
      <c r="N32" s="39"/>
      <c r="O32" s="38"/>
      <c r="P32" s="38"/>
      <c r="Q32" s="38"/>
      <c r="R32" s="4"/>
      <c r="S32" s="4"/>
    </row>
    <row r="33" spans="1:21" ht="148.94999999999999" customHeight="1" x14ac:dyDescent="0.25">
      <c r="A33" s="8" t="s">
        <v>130</v>
      </c>
      <c r="B33" s="34" t="s">
        <v>124</v>
      </c>
      <c r="C33" s="34" t="s">
        <v>8</v>
      </c>
      <c r="D33" s="37">
        <f t="shared" si="0"/>
        <v>5970</v>
      </c>
      <c r="E33" s="48">
        <v>0</v>
      </c>
      <c r="F33" s="46">
        <v>0</v>
      </c>
      <c r="G33" s="46">
        <v>0</v>
      </c>
      <c r="H33" s="46">
        <v>5970</v>
      </c>
      <c r="I33" s="34">
        <v>0</v>
      </c>
      <c r="J33" s="34" t="s">
        <v>95</v>
      </c>
      <c r="K33" s="39"/>
      <c r="L33" s="39"/>
      <c r="M33" s="39"/>
      <c r="N33" s="39"/>
      <c r="O33" s="38"/>
      <c r="P33" s="38"/>
      <c r="Q33" s="38"/>
      <c r="R33" s="4"/>
      <c r="S33" s="4"/>
    </row>
    <row r="34" spans="1:21" ht="17.399999999999999" x14ac:dyDescent="0.25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2"/>
    </row>
    <row r="35" spans="1:21" ht="144" x14ac:dyDescent="0.25">
      <c r="A35" s="34" t="s">
        <v>111</v>
      </c>
      <c r="B35" s="34" t="s">
        <v>120</v>
      </c>
      <c r="C35" s="34" t="s">
        <v>10</v>
      </c>
      <c r="D35" s="37">
        <f t="shared" si="0"/>
        <v>331.5</v>
      </c>
      <c r="E35" s="37">
        <v>0</v>
      </c>
      <c r="F35" s="37">
        <v>0</v>
      </c>
      <c r="G35" s="37">
        <v>0</v>
      </c>
      <c r="H35" s="37">
        <v>0</v>
      </c>
      <c r="I35" s="46">
        <v>331.5</v>
      </c>
      <c r="J35" s="46" t="s">
        <v>55</v>
      </c>
      <c r="K35" s="2"/>
      <c r="O35" s="64" t="s">
        <v>112</v>
      </c>
      <c r="P35" s="64"/>
      <c r="Q35" s="64"/>
    </row>
    <row r="36" spans="1:21" ht="162" x14ac:dyDescent="0.25">
      <c r="A36" s="43" t="s">
        <v>54</v>
      </c>
      <c r="B36" s="34" t="s">
        <v>121</v>
      </c>
      <c r="C36" s="34" t="s">
        <v>10</v>
      </c>
      <c r="D36" s="37">
        <f t="shared" si="0"/>
        <v>229.66</v>
      </c>
      <c r="E36" s="48">
        <v>94.66</v>
      </c>
      <c r="F36" s="34">
        <v>135</v>
      </c>
      <c r="G36" s="34">
        <v>0</v>
      </c>
      <c r="H36" s="34">
        <v>0</v>
      </c>
      <c r="I36" s="34">
        <v>0</v>
      </c>
      <c r="J36" s="34" t="s">
        <v>55</v>
      </c>
      <c r="K36" s="61"/>
      <c r="L36" s="72"/>
      <c r="M36" s="72"/>
      <c r="N36" s="72"/>
    </row>
    <row r="37" spans="1:21" ht="81" customHeight="1" x14ac:dyDescent="0.25">
      <c r="A37" s="19" t="s">
        <v>68</v>
      </c>
      <c r="B37" s="46" t="s">
        <v>129</v>
      </c>
      <c r="C37" s="46" t="s">
        <v>10</v>
      </c>
      <c r="D37" s="45">
        <f t="shared" si="0"/>
        <v>149.13999999999999</v>
      </c>
      <c r="E37" s="46">
        <v>0</v>
      </c>
      <c r="F37" s="46">
        <v>72</v>
      </c>
      <c r="G37" s="34">
        <v>0</v>
      </c>
      <c r="H37" s="46">
        <v>77.14</v>
      </c>
      <c r="I37" s="46">
        <v>0</v>
      </c>
      <c r="J37" s="34" t="s">
        <v>55</v>
      </c>
      <c r="K37" s="39"/>
      <c r="L37" s="40"/>
      <c r="M37" s="40"/>
      <c r="N37" s="40"/>
      <c r="O37" s="64" t="s">
        <v>115</v>
      </c>
      <c r="P37" s="64"/>
      <c r="Q37" s="64"/>
    </row>
    <row r="38" spans="1:21" ht="113.25" customHeight="1" x14ac:dyDescent="0.25">
      <c r="A38" s="19" t="s">
        <v>53</v>
      </c>
      <c r="B38" s="46" t="s">
        <v>121</v>
      </c>
      <c r="C38" s="46" t="s">
        <v>10</v>
      </c>
      <c r="D38" s="45">
        <f t="shared" si="0"/>
        <v>138.41999999999999</v>
      </c>
      <c r="E38" s="20">
        <v>69.209999999999994</v>
      </c>
      <c r="F38" s="46">
        <v>69.209999999999994</v>
      </c>
      <c r="G38" s="34">
        <v>0</v>
      </c>
      <c r="H38" s="46">
        <v>0</v>
      </c>
      <c r="I38" s="46">
        <v>0</v>
      </c>
      <c r="J38" s="34" t="s">
        <v>55</v>
      </c>
      <c r="K38" s="61"/>
      <c r="L38" s="72"/>
      <c r="M38" s="72"/>
      <c r="N38" s="72"/>
      <c r="O38" s="64" t="s">
        <v>67</v>
      </c>
      <c r="P38" s="64"/>
      <c r="Q38" s="64"/>
    </row>
    <row r="39" spans="1:21" ht="117.75" customHeight="1" x14ac:dyDescent="0.25">
      <c r="A39" s="19" t="s">
        <v>134</v>
      </c>
      <c r="B39" s="46" t="s">
        <v>7</v>
      </c>
      <c r="C39" s="46" t="s">
        <v>10</v>
      </c>
      <c r="D39" s="45">
        <f t="shared" si="0"/>
        <v>1943.04</v>
      </c>
      <c r="E39" s="46">
        <v>25.5</v>
      </c>
      <c r="F39" s="46">
        <v>937.54</v>
      </c>
      <c r="G39" s="34">
        <v>0</v>
      </c>
      <c r="H39" s="46">
        <v>0</v>
      </c>
      <c r="I39" s="46">
        <v>980</v>
      </c>
      <c r="J39" s="34" t="s">
        <v>55</v>
      </c>
      <c r="K39" s="61"/>
      <c r="L39" s="61"/>
      <c r="M39" s="61"/>
      <c r="N39" s="61"/>
      <c r="O39" s="64"/>
      <c r="P39" s="64"/>
      <c r="Q39" s="64"/>
    </row>
    <row r="40" spans="1:21" ht="139.5" customHeight="1" x14ac:dyDescent="0.25">
      <c r="A40" s="21" t="s">
        <v>52</v>
      </c>
      <c r="B40" s="46" t="s">
        <v>57</v>
      </c>
      <c r="C40" s="46" t="s">
        <v>10</v>
      </c>
      <c r="D40" s="45">
        <f t="shared" si="0"/>
        <v>866.38999999999987</v>
      </c>
      <c r="E40" s="46">
        <v>0</v>
      </c>
      <c r="F40" s="46">
        <v>97.24</v>
      </c>
      <c r="G40" s="46">
        <v>87.16</v>
      </c>
      <c r="H40" s="46">
        <v>470.19</v>
      </c>
      <c r="I40" s="46">
        <v>211.8</v>
      </c>
      <c r="J40" s="34" t="s">
        <v>55</v>
      </c>
      <c r="K40" s="39"/>
      <c r="L40" s="39"/>
      <c r="M40" s="39"/>
      <c r="N40" s="39"/>
      <c r="O40" s="58">
        <v>30</v>
      </c>
      <c r="P40" s="58"/>
      <c r="Q40" s="58"/>
    </row>
    <row r="41" spans="1:21" ht="17.399999999999999" x14ac:dyDescent="0.25">
      <c r="A41" s="65" t="s">
        <v>12</v>
      </c>
      <c r="B41" s="44"/>
      <c r="C41" s="44" t="s">
        <v>31</v>
      </c>
      <c r="D41" s="44">
        <f>D42+D43</f>
        <v>398604.89</v>
      </c>
      <c r="E41" s="44">
        <f>E42+E43</f>
        <v>63251.210000000006</v>
      </c>
      <c r="F41" s="44">
        <f t="shared" ref="F41:I41" si="1">F42+F43</f>
        <v>67310.83</v>
      </c>
      <c r="G41" s="24">
        <f t="shared" si="1"/>
        <v>75712.790000000008</v>
      </c>
      <c r="H41" s="24">
        <f t="shared" si="1"/>
        <v>94191.86</v>
      </c>
      <c r="I41" s="24">
        <f t="shared" si="1"/>
        <v>98138.200000000012</v>
      </c>
      <c r="J41" s="67"/>
      <c r="K41" s="2"/>
    </row>
    <row r="42" spans="1:21" ht="17.399999999999999" x14ac:dyDescent="0.25">
      <c r="A42" s="65"/>
      <c r="B42" s="44"/>
      <c r="C42" s="44" t="s">
        <v>10</v>
      </c>
      <c r="D42" s="44">
        <f>E42+F42+G42+H42+I42</f>
        <v>164631.29</v>
      </c>
      <c r="E42" s="24">
        <f>E20+E23+E31+E36+E39+E38+E21+E40</f>
        <v>27734.210000000003</v>
      </c>
      <c r="F42" s="24">
        <f>F20+F23+F31+F36+F39+F38+F21+F40+F37</f>
        <v>29602.630000000005</v>
      </c>
      <c r="G42" s="24">
        <f>G20+G23+G31+G36+G39+G38+G21+G40+G37</f>
        <v>32683.879999999997</v>
      </c>
      <c r="H42" s="24">
        <f>H20+H23+H31+H36+H39+H38+H21+H40+H37+H26</f>
        <v>36002.25</v>
      </c>
      <c r="I42" s="24">
        <f>I20+I23+I31+I36+I39+I38+I21+I40+I37+I26+I35</f>
        <v>38608.320000000007</v>
      </c>
      <c r="J42" s="67"/>
      <c r="K42" s="2"/>
    </row>
    <row r="43" spans="1:21" ht="24.75" customHeight="1" x14ac:dyDescent="0.25">
      <c r="A43" s="66"/>
      <c r="B43" s="47"/>
      <c r="C43" s="47" t="s">
        <v>8</v>
      </c>
      <c r="D43" s="25">
        <f>E43+F43+G43+H43+I43</f>
        <v>233973.6</v>
      </c>
      <c r="E43" s="25">
        <f>E19</f>
        <v>35517</v>
      </c>
      <c r="F43" s="25">
        <f>F19</f>
        <v>37708.199999999997</v>
      </c>
      <c r="G43" s="25">
        <f>G19</f>
        <v>43028.91</v>
      </c>
      <c r="H43" s="25">
        <f>H19+H33+H25</f>
        <v>58189.61</v>
      </c>
      <c r="I43" s="25">
        <f>I19+I33+I25</f>
        <v>59529.88</v>
      </c>
      <c r="J43" s="68"/>
      <c r="K43" s="2"/>
    </row>
    <row r="44" spans="1:21" ht="24.75" customHeight="1" x14ac:dyDescent="0.25">
      <c r="A44" s="59" t="s">
        <v>64</v>
      </c>
      <c r="B44" s="59"/>
      <c r="C44" s="59"/>
      <c r="D44" s="59"/>
      <c r="E44" s="59"/>
      <c r="F44" s="59"/>
      <c r="G44" s="59"/>
      <c r="H44" s="59"/>
      <c r="I44" s="59"/>
      <c r="J44" s="59"/>
      <c r="K44" s="2"/>
    </row>
    <row r="45" spans="1:21" ht="26.25" customHeight="1" x14ac:dyDescent="0.25">
      <c r="A45" s="77" t="s">
        <v>32</v>
      </c>
      <c r="B45" s="77"/>
      <c r="C45" s="77"/>
      <c r="D45" s="77"/>
      <c r="E45" s="77"/>
      <c r="F45" s="77"/>
      <c r="G45" s="77"/>
      <c r="H45" s="77"/>
      <c r="I45" s="77"/>
      <c r="J45" s="77"/>
      <c r="K45" s="2"/>
    </row>
    <row r="46" spans="1:21" ht="154.19999999999999" customHeight="1" x14ac:dyDescent="0.25">
      <c r="A46" s="43" t="s">
        <v>74</v>
      </c>
      <c r="B46" s="34" t="s">
        <v>7</v>
      </c>
      <c r="C46" s="34" t="s">
        <v>10</v>
      </c>
      <c r="D46" s="26">
        <f>E46+F46+G46+H46+I46</f>
        <v>274698.15000000002</v>
      </c>
      <c r="E46" s="14">
        <v>48653.74</v>
      </c>
      <c r="F46" s="46">
        <v>48387.8</v>
      </c>
      <c r="G46" s="46">
        <v>59312.14</v>
      </c>
      <c r="H46" s="46">
        <v>57865</v>
      </c>
      <c r="I46" s="46">
        <v>60479.47</v>
      </c>
      <c r="J46" s="34" t="s">
        <v>55</v>
      </c>
      <c r="K46" s="78"/>
      <c r="L46" s="60"/>
      <c r="M46" s="60"/>
      <c r="N46" s="60"/>
      <c r="O46" s="60" t="s">
        <v>84</v>
      </c>
      <c r="P46" s="60"/>
      <c r="Q46" s="60"/>
      <c r="R46" s="4"/>
      <c r="S46" s="4"/>
      <c r="T46" s="4"/>
      <c r="U46" s="4"/>
    </row>
    <row r="47" spans="1:21" ht="235.95" customHeight="1" x14ac:dyDescent="0.25">
      <c r="A47" s="43" t="s">
        <v>116</v>
      </c>
      <c r="B47" s="34" t="s">
        <v>7</v>
      </c>
      <c r="C47" s="34" t="s">
        <v>10</v>
      </c>
      <c r="D47" s="26">
        <f t="shared" ref="D47:D81" si="2">E47+F47+G47+H47+I47</f>
        <v>4849.6899999999996</v>
      </c>
      <c r="E47" s="14">
        <v>256.11</v>
      </c>
      <c r="F47" s="46">
        <v>2239.2199999999998</v>
      </c>
      <c r="G47" s="46">
        <v>1059.6199999999999</v>
      </c>
      <c r="H47" s="46">
        <v>875.84</v>
      </c>
      <c r="I47" s="46">
        <v>418.9</v>
      </c>
      <c r="J47" s="34" t="s">
        <v>55</v>
      </c>
      <c r="K47" s="78"/>
      <c r="L47" s="60"/>
      <c r="M47" s="60"/>
      <c r="N47" s="60"/>
      <c r="O47" s="60" t="s">
        <v>83</v>
      </c>
      <c r="P47" s="60"/>
      <c r="Q47" s="60"/>
      <c r="R47" s="60"/>
    </row>
    <row r="48" spans="1:21" ht="139.94999999999999" customHeight="1" x14ac:dyDescent="0.25">
      <c r="A48" s="10" t="s">
        <v>72</v>
      </c>
      <c r="B48" s="48" t="s">
        <v>128</v>
      </c>
      <c r="C48" s="48" t="s">
        <v>10</v>
      </c>
      <c r="D48" s="49">
        <f t="shared" si="2"/>
        <v>7.93</v>
      </c>
      <c r="E48" s="48">
        <v>0</v>
      </c>
      <c r="F48" s="46">
        <v>0</v>
      </c>
      <c r="G48" s="46">
        <v>7.93</v>
      </c>
      <c r="H48" s="46">
        <v>0</v>
      </c>
      <c r="I48" s="46">
        <v>0</v>
      </c>
      <c r="J48" s="34" t="s">
        <v>55</v>
      </c>
      <c r="K48" s="42"/>
      <c r="L48" s="38"/>
      <c r="M48" s="38"/>
      <c r="N48" s="38"/>
      <c r="O48" s="38">
        <v>32</v>
      </c>
      <c r="P48" s="38"/>
      <c r="Q48" s="38"/>
      <c r="R48" s="38"/>
    </row>
    <row r="49" spans="1:19" ht="120" customHeight="1" x14ac:dyDescent="0.25">
      <c r="A49" s="10" t="s">
        <v>71</v>
      </c>
      <c r="B49" s="48" t="s">
        <v>128</v>
      </c>
      <c r="C49" s="48" t="s">
        <v>10</v>
      </c>
      <c r="D49" s="26">
        <f t="shared" si="2"/>
        <v>128.44</v>
      </c>
      <c r="E49" s="48">
        <v>0</v>
      </c>
      <c r="F49" s="48">
        <v>0</v>
      </c>
      <c r="G49" s="46">
        <v>128.44</v>
      </c>
      <c r="H49" s="46">
        <v>0</v>
      </c>
      <c r="I49" s="46">
        <v>0</v>
      </c>
      <c r="J49" s="34" t="s">
        <v>55</v>
      </c>
      <c r="K49" s="42"/>
      <c r="L49" s="38"/>
      <c r="M49" s="38"/>
      <c r="N49" s="38"/>
      <c r="O49" s="60" t="s">
        <v>79</v>
      </c>
      <c r="P49" s="60"/>
      <c r="Q49" s="60"/>
      <c r="R49" s="38"/>
    </row>
    <row r="50" spans="1:19" ht="117.6" customHeight="1" x14ac:dyDescent="0.25">
      <c r="A50" s="10" t="s">
        <v>88</v>
      </c>
      <c r="B50" s="48" t="s">
        <v>128</v>
      </c>
      <c r="C50" s="34" t="s">
        <v>8</v>
      </c>
      <c r="D50" s="26">
        <f t="shared" si="2"/>
        <v>650.74</v>
      </c>
      <c r="E50" s="48">
        <v>0</v>
      </c>
      <c r="F50" s="48">
        <v>0</v>
      </c>
      <c r="G50" s="46">
        <v>650.74</v>
      </c>
      <c r="H50" s="46">
        <v>0</v>
      </c>
      <c r="I50" s="46">
        <v>0</v>
      </c>
      <c r="J50" s="34" t="s">
        <v>55</v>
      </c>
      <c r="K50" s="42"/>
      <c r="L50" s="38"/>
      <c r="M50" s="38"/>
      <c r="N50" s="38"/>
      <c r="O50" s="38"/>
      <c r="P50" s="38"/>
      <c r="Q50" s="38"/>
      <c r="R50" s="38"/>
    </row>
    <row r="51" spans="1:19" ht="144" x14ac:dyDescent="0.25">
      <c r="A51" s="8" t="s">
        <v>15</v>
      </c>
      <c r="B51" s="34" t="s">
        <v>7</v>
      </c>
      <c r="C51" s="34" t="s">
        <v>8</v>
      </c>
      <c r="D51" s="26">
        <f t="shared" si="2"/>
        <v>601121.27</v>
      </c>
      <c r="E51" s="48">
        <v>108752</v>
      </c>
      <c r="F51" s="34">
        <v>110711</v>
      </c>
      <c r="G51" s="46">
        <v>115669.09</v>
      </c>
      <c r="H51" s="46">
        <v>138709</v>
      </c>
      <c r="I51" s="46">
        <v>127280.18</v>
      </c>
      <c r="J51" s="34" t="s">
        <v>55</v>
      </c>
      <c r="O51" s="1" t="s">
        <v>78</v>
      </c>
    </row>
    <row r="52" spans="1:19" ht="17.399999999999999" x14ac:dyDescent="0.25">
      <c r="A52" s="59" t="s">
        <v>43</v>
      </c>
      <c r="B52" s="59"/>
      <c r="C52" s="59"/>
      <c r="D52" s="59"/>
      <c r="E52" s="59"/>
      <c r="F52" s="59"/>
      <c r="G52" s="59"/>
      <c r="H52" s="59"/>
      <c r="I52" s="59"/>
      <c r="J52" s="59"/>
    </row>
    <row r="53" spans="1:19" ht="108" x14ac:dyDescent="0.25">
      <c r="A53" s="8" t="s">
        <v>14</v>
      </c>
      <c r="B53" s="34" t="s">
        <v>127</v>
      </c>
      <c r="C53" s="34" t="s">
        <v>8</v>
      </c>
      <c r="D53" s="26">
        <f t="shared" si="2"/>
        <v>10675</v>
      </c>
      <c r="E53" s="48">
        <v>3385</v>
      </c>
      <c r="F53" s="34">
        <v>3477</v>
      </c>
      <c r="G53" s="46">
        <v>3813</v>
      </c>
      <c r="H53" s="46">
        <v>0</v>
      </c>
      <c r="I53" s="46">
        <v>0</v>
      </c>
      <c r="J53" s="34" t="s">
        <v>55</v>
      </c>
    </row>
    <row r="54" spans="1:19" ht="120" customHeight="1" x14ac:dyDescent="0.25">
      <c r="A54" s="8" t="s">
        <v>86</v>
      </c>
      <c r="B54" s="34" t="s">
        <v>85</v>
      </c>
      <c r="C54" s="34" t="s">
        <v>8</v>
      </c>
      <c r="D54" s="26">
        <f t="shared" si="2"/>
        <v>26043.64</v>
      </c>
      <c r="E54" s="48">
        <v>0</v>
      </c>
      <c r="F54" s="34">
        <v>0</v>
      </c>
      <c r="G54" s="46">
        <v>1356.75</v>
      </c>
      <c r="H54" s="46">
        <v>12081.45</v>
      </c>
      <c r="I54" s="46">
        <v>12605.44</v>
      </c>
      <c r="J54" s="34" t="s">
        <v>55</v>
      </c>
      <c r="O54" s="6" t="s">
        <v>87</v>
      </c>
    </row>
    <row r="55" spans="1:19" ht="123.6" customHeight="1" x14ac:dyDescent="0.25">
      <c r="A55" s="10" t="s">
        <v>30</v>
      </c>
      <c r="B55" s="48" t="s">
        <v>7</v>
      </c>
      <c r="C55" s="48" t="s">
        <v>10</v>
      </c>
      <c r="D55" s="49">
        <f t="shared" si="2"/>
        <v>1347.92</v>
      </c>
      <c r="E55" s="48">
        <v>247</v>
      </c>
      <c r="F55" s="48">
        <v>193.86</v>
      </c>
      <c r="G55" s="46">
        <v>230.09</v>
      </c>
      <c r="H55" s="46">
        <v>350.6</v>
      </c>
      <c r="I55" s="46">
        <v>326.37</v>
      </c>
      <c r="J55" s="48" t="s">
        <v>55</v>
      </c>
      <c r="O55" s="58"/>
      <c r="P55" s="58"/>
      <c r="Q55" s="58"/>
    </row>
    <row r="56" spans="1:19" ht="35.25" customHeight="1" x14ac:dyDescent="0.25">
      <c r="A56" s="73"/>
      <c r="B56" s="74"/>
      <c r="C56" s="74"/>
      <c r="D56" s="74"/>
      <c r="E56" s="74"/>
      <c r="F56" s="74"/>
      <c r="G56" s="74"/>
      <c r="H56" s="74"/>
      <c r="I56" s="74"/>
      <c r="J56" s="75"/>
    </row>
    <row r="57" spans="1:19" ht="33" customHeight="1" x14ac:dyDescent="0.25">
      <c r="A57" s="76" t="s">
        <v>33</v>
      </c>
      <c r="B57" s="76"/>
      <c r="C57" s="76"/>
      <c r="D57" s="76"/>
      <c r="E57" s="76"/>
      <c r="F57" s="76"/>
      <c r="G57" s="76"/>
      <c r="H57" s="76"/>
      <c r="I57" s="76"/>
      <c r="J57" s="76"/>
    </row>
    <row r="58" spans="1:19" ht="135.75" customHeight="1" x14ac:dyDescent="0.25">
      <c r="A58" s="9" t="s">
        <v>96</v>
      </c>
      <c r="B58" s="48" t="s">
        <v>7</v>
      </c>
      <c r="C58" s="48" t="s">
        <v>8</v>
      </c>
      <c r="D58" s="49">
        <f t="shared" si="2"/>
        <v>26041.280000000002</v>
      </c>
      <c r="E58" s="48">
        <v>733.93</v>
      </c>
      <c r="F58" s="48">
        <v>6687.56</v>
      </c>
      <c r="G58" s="46">
        <v>7427.32</v>
      </c>
      <c r="H58" s="46">
        <v>10456.52</v>
      </c>
      <c r="I58" s="46">
        <v>735.95</v>
      </c>
      <c r="J58" s="48" t="s">
        <v>55</v>
      </c>
      <c r="O58" s="60"/>
      <c r="P58" s="60"/>
      <c r="Q58" s="60"/>
      <c r="R58" s="60"/>
    </row>
    <row r="59" spans="1:19" ht="127.2" customHeight="1" x14ac:dyDescent="0.25">
      <c r="A59" s="9" t="s">
        <v>126</v>
      </c>
      <c r="B59" s="48" t="s">
        <v>7</v>
      </c>
      <c r="C59" s="48" t="s">
        <v>10</v>
      </c>
      <c r="D59" s="49">
        <f t="shared" si="2"/>
        <v>3878.6400000000003</v>
      </c>
      <c r="E59" s="46">
        <v>183.5</v>
      </c>
      <c r="F59" s="46">
        <v>1716.68</v>
      </c>
      <c r="G59" s="46">
        <v>1850.46</v>
      </c>
      <c r="H59" s="46">
        <v>105.24</v>
      </c>
      <c r="I59" s="46">
        <v>22.76</v>
      </c>
      <c r="J59" s="48" t="s">
        <v>55</v>
      </c>
      <c r="O59" s="60" t="s">
        <v>99</v>
      </c>
      <c r="P59" s="60"/>
      <c r="Q59" s="60"/>
      <c r="R59" s="38"/>
    </row>
    <row r="60" spans="1:19" ht="186" customHeight="1" x14ac:dyDescent="0.25">
      <c r="A60" s="9" t="s">
        <v>91</v>
      </c>
      <c r="B60" s="48" t="s">
        <v>124</v>
      </c>
      <c r="C60" s="48" t="s">
        <v>8</v>
      </c>
      <c r="D60" s="49">
        <f t="shared" si="2"/>
        <v>383.32</v>
      </c>
      <c r="E60" s="48">
        <v>0</v>
      </c>
      <c r="F60" s="48">
        <v>0</v>
      </c>
      <c r="G60" s="46">
        <v>0</v>
      </c>
      <c r="H60" s="46">
        <v>383.32</v>
      </c>
      <c r="I60" s="46">
        <v>0</v>
      </c>
      <c r="J60" s="48" t="s">
        <v>56</v>
      </c>
      <c r="O60" s="38"/>
      <c r="P60" s="38"/>
      <c r="Q60" s="38"/>
      <c r="R60" s="38"/>
    </row>
    <row r="61" spans="1:19" ht="190.95" customHeight="1" x14ac:dyDescent="0.25">
      <c r="A61" s="9" t="s">
        <v>91</v>
      </c>
      <c r="B61" s="48" t="s">
        <v>124</v>
      </c>
      <c r="C61" s="48" t="s">
        <v>105</v>
      </c>
      <c r="D61" s="49">
        <f t="shared" si="2"/>
        <v>2811.04</v>
      </c>
      <c r="E61" s="48">
        <v>0</v>
      </c>
      <c r="F61" s="48">
        <v>0</v>
      </c>
      <c r="G61" s="46">
        <v>0</v>
      </c>
      <c r="H61" s="46">
        <v>2811.04</v>
      </c>
      <c r="I61" s="46">
        <v>0</v>
      </c>
      <c r="J61" s="48" t="s">
        <v>55</v>
      </c>
      <c r="O61" s="38"/>
      <c r="P61" s="38"/>
      <c r="Q61" s="38"/>
      <c r="R61" s="38"/>
    </row>
    <row r="62" spans="1:19" ht="210.6" customHeight="1" x14ac:dyDescent="0.25">
      <c r="A62" s="9" t="s">
        <v>110</v>
      </c>
      <c r="B62" s="48" t="s">
        <v>125</v>
      </c>
      <c r="C62" s="48" t="s">
        <v>10</v>
      </c>
      <c r="D62" s="49">
        <f t="shared" si="2"/>
        <v>3.87</v>
      </c>
      <c r="E62" s="48">
        <v>0</v>
      </c>
      <c r="F62" s="48">
        <v>0</v>
      </c>
      <c r="G62" s="46">
        <v>0</v>
      </c>
      <c r="H62" s="46">
        <v>3.87</v>
      </c>
      <c r="I62" s="46">
        <v>0</v>
      </c>
      <c r="J62" s="48" t="s">
        <v>55</v>
      </c>
      <c r="O62" s="60" t="s">
        <v>101</v>
      </c>
      <c r="P62" s="60"/>
      <c r="Q62" s="38"/>
      <c r="R62" s="38"/>
    </row>
    <row r="63" spans="1:19" ht="307.95" customHeight="1" x14ac:dyDescent="0.25">
      <c r="A63" s="51" t="s">
        <v>140</v>
      </c>
      <c r="B63" s="88" t="s">
        <v>7</v>
      </c>
      <c r="C63" s="88" t="s">
        <v>10</v>
      </c>
      <c r="D63" s="89">
        <f t="shared" si="2"/>
        <v>17055.48</v>
      </c>
      <c r="E63" s="81">
        <v>1042.27</v>
      </c>
      <c r="F63" s="81">
        <v>7869.59</v>
      </c>
      <c r="G63" s="81">
        <v>2048.8000000000002</v>
      </c>
      <c r="H63" s="81">
        <v>3222.89</v>
      </c>
      <c r="I63" s="81">
        <v>2871.93</v>
      </c>
      <c r="J63" s="88" t="s">
        <v>55</v>
      </c>
      <c r="K63" s="78"/>
      <c r="L63" s="60"/>
      <c r="M63" s="60"/>
      <c r="N63" s="60"/>
      <c r="O63" s="60" t="s">
        <v>104</v>
      </c>
      <c r="P63" s="60"/>
      <c r="Q63" s="60"/>
      <c r="R63" s="60"/>
      <c r="S63" s="4"/>
    </row>
    <row r="64" spans="1:19" ht="189.6" customHeight="1" x14ac:dyDescent="0.25">
      <c r="A64" s="50" t="s">
        <v>141</v>
      </c>
      <c r="B64" s="88"/>
      <c r="C64" s="88"/>
      <c r="D64" s="89"/>
      <c r="E64" s="81"/>
      <c r="F64" s="81"/>
      <c r="G64" s="81"/>
      <c r="H64" s="81"/>
      <c r="I64" s="81"/>
      <c r="J64" s="88"/>
    </row>
    <row r="65" spans="1:20" ht="189.6" customHeight="1" x14ac:dyDescent="0.25">
      <c r="A65" s="34" t="s">
        <v>136</v>
      </c>
      <c r="B65" s="34">
        <v>2020</v>
      </c>
      <c r="C65" s="34" t="s">
        <v>10</v>
      </c>
      <c r="D65" s="27">
        <f t="shared" ref="D65" si="3">E65+F65+G65+H65+I65</f>
        <v>1603</v>
      </c>
      <c r="E65" s="46">
        <v>0</v>
      </c>
      <c r="F65" s="46">
        <v>0</v>
      </c>
      <c r="G65" s="46">
        <v>0</v>
      </c>
      <c r="H65" s="34">
        <v>0</v>
      </c>
      <c r="I65" s="46">
        <v>1603</v>
      </c>
      <c r="J65" s="48" t="s">
        <v>55</v>
      </c>
    </row>
    <row r="66" spans="1:20" ht="36" customHeight="1" x14ac:dyDescent="0.25">
      <c r="A66" s="59" t="s">
        <v>44</v>
      </c>
      <c r="B66" s="59"/>
      <c r="C66" s="59"/>
      <c r="D66" s="59"/>
      <c r="E66" s="59"/>
      <c r="F66" s="59"/>
      <c r="G66" s="59"/>
      <c r="H66" s="59"/>
      <c r="I66" s="59"/>
      <c r="J66" s="59"/>
    </row>
    <row r="67" spans="1:20" ht="36" x14ac:dyDescent="0.25">
      <c r="A67" s="85" t="s">
        <v>73</v>
      </c>
      <c r="B67" s="46" t="s">
        <v>7</v>
      </c>
      <c r="C67" s="46" t="s">
        <v>10</v>
      </c>
      <c r="D67" s="27">
        <f t="shared" si="2"/>
        <v>3288.6800000000003</v>
      </c>
      <c r="E67" s="22">
        <v>928.51</v>
      </c>
      <c r="F67" s="46">
        <v>450.72</v>
      </c>
      <c r="G67" s="46">
        <v>1109.45</v>
      </c>
      <c r="H67" s="34">
        <v>0</v>
      </c>
      <c r="I67" s="46">
        <v>800</v>
      </c>
      <c r="J67" s="54" t="s">
        <v>55</v>
      </c>
      <c r="O67" s="58" t="s">
        <v>75</v>
      </c>
      <c r="P67" s="58"/>
      <c r="Q67" s="58"/>
    </row>
    <row r="68" spans="1:20" ht="40.200000000000003" customHeight="1" x14ac:dyDescent="0.25">
      <c r="A68" s="86"/>
      <c r="B68" s="46" t="s">
        <v>7</v>
      </c>
      <c r="C68" s="46" t="s">
        <v>8</v>
      </c>
      <c r="D68" s="27">
        <f t="shared" si="2"/>
        <v>0</v>
      </c>
      <c r="E68" s="46">
        <v>0</v>
      </c>
      <c r="F68" s="46">
        <v>0</v>
      </c>
      <c r="G68" s="46">
        <v>0</v>
      </c>
      <c r="H68" s="34">
        <v>0</v>
      </c>
      <c r="I68" s="34">
        <v>0</v>
      </c>
      <c r="J68" s="54"/>
    </row>
    <row r="69" spans="1:20" ht="48.6" customHeight="1" x14ac:dyDescent="0.25">
      <c r="A69" s="87"/>
      <c r="B69" s="46" t="s">
        <v>51</v>
      </c>
      <c r="C69" s="46" t="s">
        <v>45</v>
      </c>
      <c r="D69" s="27">
        <f t="shared" si="2"/>
        <v>993.25</v>
      </c>
      <c r="E69" s="46">
        <v>993.25</v>
      </c>
      <c r="F69" s="46">
        <v>0</v>
      </c>
      <c r="G69" s="46">
        <v>0</v>
      </c>
      <c r="H69" s="34">
        <v>0</v>
      </c>
      <c r="I69" s="34">
        <v>0</v>
      </c>
      <c r="J69" s="54"/>
    </row>
    <row r="70" spans="1:20" ht="33" customHeight="1" x14ac:dyDescent="0.25">
      <c r="A70" s="85" t="s">
        <v>65</v>
      </c>
      <c r="B70" s="85" t="s">
        <v>123</v>
      </c>
      <c r="C70" s="46" t="s">
        <v>10</v>
      </c>
      <c r="D70" s="27">
        <f t="shared" si="2"/>
        <v>162.33999999999997</v>
      </c>
      <c r="E70" s="46">
        <v>0</v>
      </c>
      <c r="F70" s="46">
        <v>131.88999999999999</v>
      </c>
      <c r="G70" s="46">
        <v>30.45</v>
      </c>
      <c r="H70" s="34">
        <v>0</v>
      </c>
      <c r="I70" s="34">
        <v>0</v>
      </c>
      <c r="J70" s="54" t="s">
        <v>55</v>
      </c>
      <c r="O70" s="17" t="s">
        <v>66</v>
      </c>
      <c r="P70" s="17"/>
      <c r="Q70" s="17"/>
    </row>
    <row r="71" spans="1:20" ht="24" customHeight="1" x14ac:dyDescent="0.25">
      <c r="A71" s="86"/>
      <c r="B71" s="86"/>
      <c r="C71" s="46" t="s">
        <v>8</v>
      </c>
      <c r="D71" s="27">
        <f t="shared" si="2"/>
        <v>0</v>
      </c>
      <c r="E71" s="46">
        <v>0</v>
      </c>
      <c r="F71" s="46">
        <v>0</v>
      </c>
      <c r="G71" s="34">
        <v>0</v>
      </c>
      <c r="H71" s="34">
        <v>0</v>
      </c>
      <c r="I71" s="34">
        <v>0</v>
      </c>
      <c r="J71" s="54"/>
    </row>
    <row r="72" spans="1:20" ht="60" customHeight="1" x14ac:dyDescent="0.25">
      <c r="A72" s="87"/>
      <c r="B72" s="87"/>
      <c r="C72" s="46" t="s">
        <v>45</v>
      </c>
      <c r="D72" s="27">
        <f t="shared" si="2"/>
        <v>0</v>
      </c>
      <c r="E72" s="46">
        <v>0</v>
      </c>
      <c r="F72" s="46">
        <v>0</v>
      </c>
      <c r="G72" s="34">
        <v>0</v>
      </c>
      <c r="H72" s="34">
        <v>0</v>
      </c>
      <c r="I72" s="34">
        <v>0</v>
      </c>
      <c r="J72" s="54"/>
    </row>
    <row r="73" spans="1:20" ht="18.75" customHeight="1" x14ac:dyDescent="0.25">
      <c r="A73" s="91" t="s">
        <v>135</v>
      </c>
      <c r="B73" s="54" t="s">
        <v>7</v>
      </c>
      <c r="C73" s="34" t="s">
        <v>10</v>
      </c>
      <c r="D73" s="26">
        <f t="shared" si="2"/>
        <v>261.89999999999998</v>
      </c>
      <c r="E73" s="16">
        <v>45</v>
      </c>
      <c r="F73" s="48">
        <v>180</v>
      </c>
      <c r="G73" s="34">
        <v>0</v>
      </c>
      <c r="H73" s="34">
        <v>0</v>
      </c>
      <c r="I73" s="46">
        <v>36.9</v>
      </c>
      <c r="J73" s="54" t="s">
        <v>55</v>
      </c>
    </row>
    <row r="74" spans="1:20" ht="82.5" customHeight="1" x14ac:dyDescent="0.25">
      <c r="A74" s="91"/>
      <c r="B74" s="54"/>
      <c r="C74" s="34" t="s">
        <v>8</v>
      </c>
      <c r="D74" s="26">
        <f t="shared" si="2"/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54"/>
    </row>
    <row r="75" spans="1:20" ht="43.5" customHeight="1" x14ac:dyDescent="0.25">
      <c r="A75" s="91"/>
      <c r="B75" s="54"/>
      <c r="C75" s="34" t="s">
        <v>45</v>
      </c>
      <c r="D75" s="26">
        <f t="shared" si="2"/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54"/>
      <c r="K75" s="79"/>
      <c r="L75" s="80"/>
      <c r="M75" s="80"/>
      <c r="N75" s="80"/>
      <c r="O75" s="80"/>
      <c r="P75" s="4"/>
      <c r="Q75" s="4"/>
      <c r="R75" s="4"/>
      <c r="S75" s="4"/>
      <c r="T75" s="4"/>
    </row>
    <row r="76" spans="1:20" ht="43.5" customHeight="1" x14ac:dyDescent="0.25">
      <c r="A76" s="54" t="s">
        <v>118</v>
      </c>
      <c r="B76" s="54" t="s">
        <v>7</v>
      </c>
      <c r="C76" s="34" t="s">
        <v>10</v>
      </c>
      <c r="D76" s="26">
        <f t="shared" si="2"/>
        <v>2378.1400000000003</v>
      </c>
      <c r="E76" s="14">
        <v>148.52000000000001</v>
      </c>
      <c r="F76" s="46">
        <v>0</v>
      </c>
      <c r="G76" s="46">
        <v>569.1</v>
      </c>
      <c r="H76" s="46">
        <v>848.72</v>
      </c>
      <c r="I76" s="46">
        <v>811.8</v>
      </c>
      <c r="J76" s="54" t="s">
        <v>55</v>
      </c>
      <c r="O76" s="1" t="s">
        <v>89</v>
      </c>
    </row>
    <row r="77" spans="1:20" ht="70.5" customHeight="1" x14ac:dyDescent="0.25">
      <c r="A77" s="54"/>
      <c r="B77" s="54"/>
      <c r="C77" s="34" t="s">
        <v>8</v>
      </c>
      <c r="D77" s="26">
        <f t="shared" si="2"/>
        <v>0</v>
      </c>
      <c r="E77" s="34">
        <v>0</v>
      </c>
      <c r="F77" s="34">
        <v>0</v>
      </c>
      <c r="G77" s="34">
        <v>0</v>
      </c>
      <c r="H77" s="46">
        <v>0</v>
      </c>
      <c r="I77" s="34">
        <v>0</v>
      </c>
      <c r="J77" s="54"/>
      <c r="O77" s="58" t="s">
        <v>102</v>
      </c>
      <c r="P77" s="58"/>
      <c r="Q77" s="58"/>
      <c r="R77" s="58"/>
    </row>
    <row r="78" spans="1:20" ht="203.4" customHeight="1" x14ac:dyDescent="0.25">
      <c r="A78" s="54"/>
      <c r="B78" s="54"/>
      <c r="C78" s="34" t="s">
        <v>45</v>
      </c>
      <c r="D78" s="26">
        <f t="shared" si="2"/>
        <v>0</v>
      </c>
      <c r="E78" s="34">
        <v>0</v>
      </c>
      <c r="F78" s="34">
        <v>0</v>
      </c>
      <c r="G78" s="34">
        <v>0</v>
      </c>
      <c r="H78" s="46">
        <v>0</v>
      </c>
      <c r="I78" s="34">
        <v>0</v>
      </c>
      <c r="J78" s="54"/>
      <c r="O78" s="58" t="s">
        <v>103</v>
      </c>
      <c r="P78" s="58"/>
      <c r="Q78" s="58"/>
      <c r="R78" s="58"/>
    </row>
    <row r="79" spans="1:20" ht="35.25" customHeight="1" x14ac:dyDescent="0.25">
      <c r="A79" s="81" t="s">
        <v>70</v>
      </c>
      <c r="B79" s="54" t="s">
        <v>7</v>
      </c>
      <c r="C79" s="34" t="s">
        <v>10</v>
      </c>
      <c r="D79" s="26">
        <f t="shared" si="2"/>
        <v>431.3</v>
      </c>
      <c r="E79" s="12">
        <v>0</v>
      </c>
      <c r="F79" s="46">
        <v>431.3</v>
      </c>
      <c r="G79" s="34">
        <v>0</v>
      </c>
      <c r="H79" s="34">
        <v>0</v>
      </c>
      <c r="I79" s="34">
        <v>0</v>
      </c>
      <c r="J79" s="54" t="s">
        <v>55</v>
      </c>
      <c r="O79" s="58" t="s">
        <v>69</v>
      </c>
      <c r="P79" s="58"/>
      <c r="Q79" s="58"/>
    </row>
    <row r="80" spans="1:20" ht="71.25" customHeight="1" x14ac:dyDescent="0.25">
      <c r="A80" s="81"/>
      <c r="B80" s="54"/>
      <c r="C80" s="34" t="s">
        <v>8</v>
      </c>
      <c r="D80" s="26">
        <f t="shared" si="2"/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54"/>
    </row>
    <row r="81" spans="1:24" ht="39" customHeight="1" x14ac:dyDescent="0.25">
      <c r="A81" s="81"/>
      <c r="B81" s="54"/>
      <c r="C81" s="34" t="s">
        <v>45</v>
      </c>
      <c r="D81" s="13">
        <f t="shared" si="2"/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54"/>
      <c r="L81" s="5"/>
    </row>
    <row r="82" spans="1:24" ht="33.75" customHeight="1" x14ac:dyDescent="0.25">
      <c r="A82" s="82" t="s">
        <v>16</v>
      </c>
      <c r="B82" s="82"/>
      <c r="C82" s="44" t="s">
        <v>13</v>
      </c>
      <c r="D82" s="24">
        <f>D83+D84+D85</f>
        <v>976003.98</v>
      </c>
      <c r="E82" s="24">
        <f>E83+E84+E85</f>
        <v>165368.82999999999</v>
      </c>
      <c r="F82" s="24">
        <f t="shared" ref="F82:I82" si="4">F83+F84+F85</f>
        <v>182476.62</v>
      </c>
      <c r="G82" s="24">
        <f t="shared" si="4"/>
        <v>195263.38</v>
      </c>
      <c r="H82" s="24">
        <f>H83+H84+H85+H86</f>
        <v>227713.49000000002</v>
      </c>
      <c r="I82" s="24">
        <f t="shared" si="4"/>
        <v>207992.69999999995</v>
      </c>
      <c r="J82" s="92"/>
      <c r="L82" s="5"/>
    </row>
    <row r="83" spans="1:24" ht="32.25" customHeight="1" x14ac:dyDescent="0.25">
      <c r="A83" s="83"/>
      <c r="B83" s="83"/>
      <c r="C83" s="44" t="s">
        <v>10</v>
      </c>
      <c r="D83" s="24">
        <f>E83+F83+G83+H83+I83</f>
        <v>310095.48</v>
      </c>
      <c r="E83" s="24">
        <f>E46+E55+E63+E67+E76+E47+E73+E79+E48+E49+E70+E62+E59</f>
        <v>51504.649999999994</v>
      </c>
      <c r="F83" s="24">
        <f>F46+F55+F63+F67+F76+F47+F73+F79+F48+F49+F70+F62+F59</f>
        <v>61601.060000000005</v>
      </c>
      <c r="G83" s="24">
        <f>G46+G55+G63+G67+G76+G47+G73+G79+G48+G49+G70+G62+G59</f>
        <v>66346.48</v>
      </c>
      <c r="H83" s="24">
        <f>H46+H55+H63+H67+H76+H47+H73+H79+H48+H49+H70+H62+H59+H77+H78</f>
        <v>63272.159999999996</v>
      </c>
      <c r="I83" s="24">
        <f>I46+I55+I63+I67+I76+I47+I73+I79+I48+I49+I70+I62+I59+I65</f>
        <v>67371.12999999999</v>
      </c>
      <c r="J83" s="92"/>
      <c r="L83" s="5"/>
    </row>
    <row r="84" spans="1:24" ht="34.5" customHeight="1" x14ac:dyDescent="0.25">
      <c r="A84" s="83"/>
      <c r="B84" s="83"/>
      <c r="C84" s="44" t="s">
        <v>8</v>
      </c>
      <c r="D84" s="24">
        <f t="shared" ref="D84:D86" si="5">E84+F84+G84+H84+I84</f>
        <v>664915.25</v>
      </c>
      <c r="E84" s="24">
        <f>E51+E53+E58</f>
        <v>112870.93</v>
      </c>
      <c r="F84" s="24">
        <f>F51+F53+F58</f>
        <v>120875.56</v>
      </c>
      <c r="G84" s="24">
        <f>G51+G53+G58+G50+G54</f>
        <v>128916.90000000001</v>
      </c>
      <c r="H84" s="24">
        <f>H51+H53+H58+H60+H54</f>
        <v>161630.29</v>
      </c>
      <c r="I84" s="24">
        <f>I51+I53+I58+I60+I54</f>
        <v>140621.56999999998</v>
      </c>
      <c r="J84" s="92"/>
      <c r="L84" s="5"/>
    </row>
    <row r="85" spans="1:24" ht="45.75" customHeight="1" x14ac:dyDescent="0.25">
      <c r="A85" s="83"/>
      <c r="B85" s="83"/>
      <c r="C85" s="44" t="s">
        <v>45</v>
      </c>
      <c r="D85" s="24">
        <f t="shared" si="5"/>
        <v>993.25</v>
      </c>
      <c r="E85" s="44">
        <f>E69</f>
        <v>993.25</v>
      </c>
      <c r="F85" s="44">
        <f>F69</f>
        <v>0</v>
      </c>
      <c r="G85" s="44">
        <f>G69</f>
        <v>0</v>
      </c>
      <c r="H85" s="44">
        <f>H69</f>
        <v>0</v>
      </c>
      <c r="I85" s="44">
        <f>I69</f>
        <v>0</v>
      </c>
      <c r="J85" s="92"/>
      <c r="L85" s="5"/>
    </row>
    <row r="86" spans="1:24" ht="45.75" customHeight="1" x14ac:dyDescent="0.25">
      <c r="A86" s="84"/>
      <c r="B86" s="84"/>
      <c r="C86" s="44" t="s">
        <v>105</v>
      </c>
      <c r="D86" s="24">
        <f t="shared" si="5"/>
        <v>2811.04</v>
      </c>
      <c r="E86" s="44">
        <v>0</v>
      </c>
      <c r="F86" s="44">
        <v>0</v>
      </c>
      <c r="G86" s="44">
        <v>0</v>
      </c>
      <c r="H86" s="44">
        <f>H61</f>
        <v>2811.04</v>
      </c>
      <c r="I86" s="44">
        <f>I61</f>
        <v>0</v>
      </c>
      <c r="J86" s="44"/>
      <c r="L86" s="5"/>
    </row>
    <row r="87" spans="1:24" ht="36" customHeight="1" x14ac:dyDescent="0.25">
      <c r="A87" s="90" t="s">
        <v>34</v>
      </c>
      <c r="B87" s="90"/>
      <c r="C87" s="90"/>
      <c r="D87" s="90"/>
      <c r="E87" s="90"/>
      <c r="F87" s="90"/>
      <c r="G87" s="90"/>
      <c r="H87" s="90"/>
      <c r="I87" s="90"/>
      <c r="J87" s="90"/>
    </row>
    <row r="88" spans="1:24" ht="30.75" customHeight="1" x14ac:dyDescent="0.25">
      <c r="A88" s="93" t="s">
        <v>35</v>
      </c>
      <c r="B88" s="93"/>
      <c r="C88" s="93"/>
      <c r="D88" s="93"/>
      <c r="E88" s="93"/>
      <c r="F88" s="93"/>
      <c r="G88" s="93"/>
      <c r="H88" s="93"/>
      <c r="I88" s="93"/>
      <c r="J88" s="93"/>
    </row>
    <row r="89" spans="1:24" ht="159.75" customHeight="1" x14ac:dyDescent="0.25">
      <c r="A89" s="10" t="s">
        <v>9</v>
      </c>
      <c r="B89" s="48" t="s">
        <v>7</v>
      </c>
      <c r="C89" s="48" t="s">
        <v>10</v>
      </c>
      <c r="D89" s="41">
        <f>E89+F89+G89+H89+I89</f>
        <v>69982.89</v>
      </c>
      <c r="E89" s="48">
        <v>11285.34</v>
      </c>
      <c r="F89" s="48">
        <v>13260.39</v>
      </c>
      <c r="G89" s="46">
        <v>14530.02</v>
      </c>
      <c r="H89" s="46">
        <v>15033.93</v>
      </c>
      <c r="I89" s="46">
        <v>15873.21</v>
      </c>
      <c r="J89" s="34" t="s">
        <v>55</v>
      </c>
      <c r="O89" s="60"/>
      <c r="P89" s="60"/>
      <c r="Q89" s="60"/>
      <c r="R89" s="60"/>
    </row>
    <row r="90" spans="1:24" ht="296.39999999999998" customHeight="1" x14ac:dyDescent="0.25">
      <c r="A90" s="10" t="s">
        <v>132</v>
      </c>
      <c r="B90" s="48" t="s">
        <v>120</v>
      </c>
      <c r="C90" s="48" t="s">
        <v>10</v>
      </c>
      <c r="D90" s="41">
        <f>E90+F90+G90+H90+I90</f>
        <v>6.2</v>
      </c>
      <c r="E90" s="48"/>
      <c r="F90" s="48"/>
      <c r="G90" s="46"/>
      <c r="H90" s="46"/>
      <c r="I90" s="46">
        <v>6.2</v>
      </c>
      <c r="J90" s="34" t="s">
        <v>55</v>
      </c>
      <c r="O90" s="38"/>
      <c r="P90" s="38"/>
      <c r="Q90" s="38"/>
      <c r="R90" s="38"/>
    </row>
    <row r="91" spans="1:24" ht="157.94999999999999" customHeight="1" x14ac:dyDescent="0.25">
      <c r="A91" s="97" t="s">
        <v>119</v>
      </c>
      <c r="B91" s="48" t="s">
        <v>120</v>
      </c>
      <c r="C91" s="48" t="s">
        <v>105</v>
      </c>
      <c r="D91" s="41">
        <f>E91+F91+G91+H91+I91</f>
        <v>196.56</v>
      </c>
      <c r="E91" s="48"/>
      <c r="F91" s="48"/>
      <c r="G91" s="46"/>
      <c r="H91" s="46"/>
      <c r="I91" s="46">
        <v>196.56</v>
      </c>
      <c r="J91" s="34" t="s">
        <v>55</v>
      </c>
      <c r="O91" s="38"/>
      <c r="P91" s="38"/>
      <c r="Q91" s="38"/>
      <c r="R91" s="38"/>
    </row>
    <row r="92" spans="1:24" ht="95.4" customHeight="1" x14ac:dyDescent="0.25">
      <c r="A92" s="98"/>
      <c r="B92" s="48" t="s">
        <v>120</v>
      </c>
      <c r="C92" s="48" t="s">
        <v>8</v>
      </c>
      <c r="D92" s="41">
        <f>E92+F92+G92+H92+I92</f>
        <v>4.01</v>
      </c>
      <c r="E92" s="48"/>
      <c r="F92" s="48"/>
      <c r="G92" s="46"/>
      <c r="H92" s="46"/>
      <c r="I92" s="46">
        <v>4.01</v>
      </c>
      <c r="J92" s="34"/>
      <c r="O92" s="38"/>
      <c r="P92" s="38"/>
      <c r="Q92" s="38"/>
      <c r="R92" s="38"/>
    </row>
    <row r="93" spans="1:24" s="3" customFormat="1" ht="90.6" customHeight="1" x14ac:dyDescent="0.25">
      <c r="A93" s="9" t="s">
        <v>52</v>
      </c>
      <c r="B93" s="48" t="s">
        <v>7</v>
      </c>
      <c r="C93" s="48" t="s">
        <v>10</v>
      </c>
      <c r="D93" s="41">
        <f>E93+F93+G93+H93+I93</f>
        <v>975.06</v>
      </c>
      <c r="E93" s="48">
        <v>39</v>
      </c>
      <c r="F93" s="46">
        <v>630.5</v>
      </c>
      <c r="G93" s="46">
        <v>162.63</v>
      </c>
      <c r="H93" s="46">
        <v>69.13</v>
      </c>
      <c r="I93" s="45">
        <v>73.8</v>
      </c>
      <c r="J93" s="34" t="s">
        <v>56</v>
      </c>
      <c r="O93" s="94" t="s">
        <v>90</v>
      </c>
      <c r="P93" s="94"/>
      <c r="Q93" s="94"/>
      <c r="R93" s="94"/>
      <c r="S93" s="18"/>
      <c r="T93" s="18"/>
      <c r="U93" s="18"/>
      <c r="V93" s="18"/>
      <c r="W93" s="18"/>
      <c r="X93" s="18"/>
    </row>
    <row r="94" spans="1:24" s="3" customFormat="1" ht="101.4" customHeight="1" x14ac:dyDescent="0.25">
      <c r="A94" s="8" t="s">
        <v>58</v>
      </c>
      <c r="B94" s="34" t="s">
        <v>122</v>
      </c>
      <c r="C94" s="34" t="s">
        <v>10</v>
      </c>
      <c r="D94" s="41">
        <f t="shared" ref="D94" si="6">E94+F94+G94+H94+I94</f>
        <v>18.28</v>
      </c>
      <c r="E94" s="34">
        <v>0</v>
      </c>
      <c r="F94" s="48">
        <v>18.28</v>
      </c>
      <c r="G94" s="34">
        <v>0</v>
      </c>
      <c r="H94" s="34">
        <v>0</v>
      </c>
      <c r="I94" s="34">
        <v>0</v>
      </c>
      <c r="J94" s="34" t="s">
        <v>56</v>
      </c>
      <c r="O94" s="28"/>
      <c r="P94" s="28"/>
      <c r="Q94" s="28"/>
      <c r="R94" s="28"/>
      <c r="S94" s="18"/>
      <c r="T94" s="18"/>
      <c r="U94" s="18"/>
      <c r="V94" s="18"/>
      <c r="W94" s="18"/>
      <c r="X94" s="18"/>
    </row>
    <row r="95" spans="1:24" ht="31.5" customHeight="1" x14ac:dyDescent="0.25">
      <c r="A95" s="76" t="s">
        <v>33</v>
      </c>
      <c r="B95" s="76"/>
      <c r="C95" s="76"/>
      <c r="D95" s="76"/>
      <c r="E95" s="76"/>
      <c r="F95" s="76"/>
      <c r="G95" s="76"/>
      <c r="H95" s="76"/>
      <c r="I95" s="76"/>
      <c r="J95" s="76"/>
    </row>
    <row r="96" spans="1:24" ht="133.5" customHeight="1" x14ac:dyDescent="0.25">
      <c r="A96" s="48" t="s">
        <v>76</v>
      </c>
      <c r="B96" s="48" t="s">
        <v>57</v>
      </c>
      <c r="C96" s="48" t="s">
        <v>10</v>
      </c>
      <c r="D96" s="41">
        <f>E96+F96+G96+H96+I96</f>
        <v>413.17</v>
      </c>
      <c r="E96" s="48">
        <v>0</v>
      </c>
      <c r="F96" s="48">
        <v>65</v>
      </c>
      <c r="G96" s="46">
        <v>212.48</v>
      </c>
      <c r="H96" s="46">
        <v>65.69</v>
      </c>
      <c r="I96" s="46">
        <v>70</v>
      </c>
      <c r="J96" s="48" t="s">
        <v>55</v>
      </c>
      <c r="K96" s="95"/>
      <c r="L96" s="96"/>
      <c r="M96" s="96"/>
      <c r="N96" s="96"/>
      <c r="O96" s="6" t="s">
        <v>80</v>
      </c>
      <c r="P96" s="6"/>
      <c r="Q96" s="6"/>
    </row>
    <row r="97" spans="1:18" ht="40.5" customHeight="1" x14ac:dyDescent="0.25">
      <c r="A97" s="59" t="s">
        <v>36</v>
      </c>
      <c r="B97" s="59"/>
      <c r="C97" s="59"/>
      <c r="D97" s="59"/>
      <c r="E97" s="59"/>
      <c r="F97" s="59"/>
      <c r="G97" s="59"/>
      <c r="H97" s="59"/>
      <c r="I97" s="59"/>
      <c r="J97" s="59"/>
      <c r="K97" s="6"/>
      <c r="L97" s="6"/>
      <c r="M97" s="6"/>
    </row>
    <row r="98" spans="1:18" ht="129" customHeight="1" x14ac:dyDescent="0.25">
      <c r="A98" s="8" t="s">
        <v>17</v>
      </c>
      <c r="B98" s="34" t="s">
        <v>7</v>
      </c>
      <c r="C98" s="34" t="s">
        <v>8</v>
      </c>
      <c r="D98" s="41">
        <f>E98+F98+G98+H98+I98</f>
        <v>13437.69</v>
      </c>
      <c r="E98" s="34">
        <v>2500</v>
      </c>
      <c r="F98" s="34">
        <v>2578</v>
      </c>
      <c r="G98" s="46">
        <v>2429</v>
      </c>
      <c r="H98" s="46">
        <v>3060.08</v>
      </c>
      <c r="I98" s="46">
        <v>2870.61</v>
      </c>
      <c r="J98" s="34" t="s">
        <v>55</v>
      </c>
    </row>
    <row r="99" spans="1:18" ht="130.5" customHeight="1" x14ac:dyDescent="0.25">
      <c r="A99" s="8" t="s">
        <v>37</v>
      </c>
      <c r="B99" s="34" t="s">
        <v>7</v>
      </c>
      <c r="C99" s="34" t="s">
        <v>10</v>
      </c>
      <c r="D99" s="41">
        <f t="shared" ref="D99:D101" si="7">E99+F99+G99+H99+I99</f>
        <v>4502.1099999999997</v>
      </c>
      <c r="E99" s="48">
        <v>695.57</v>
      </c>
      <c r="F99" s="48">
        <v>848.9</v>
      </c>
      <c r="G99" s="46">
        <v>1002.9</v>
      </c>
      <c r="H99" s="46">
        <v>954.74</v>
      </c>
      <c r="I99" s="46">
        <v>1000</v>
      </c>
      <c r="J99" s="34" t="s">
        <v>55</v>
      </c>
    </row>
    <row r="100" spans="1:18" ht="40.5" customHeight="1" x14ac:dyDescent="0.25">
      <c r="A100" s="69" t="s">
        <v>61</v>
      </c>
      <c r="B100" s="70"/>
      <c r="C100" s="70"/>
      <c r="D100" s="70"/>
      <c r="E100" s="70"/>
      <c r="F100" s="70"/>
      <c r="G100" s="70"/>
      <c r="H100" s="70"/>
      <c r="I100" s="70"/>
      <c r="J100" s="71"/>
    </row>
    <row r="101" spans="1:18" ht="123" customHeight="1" x14ac:dyDescent="0.25">
      <c r="A101" s="8" t="s">
        <v>62</v>
      </c>
      <c r="B101" s="34" t="s">
        <v>7</v>
      </c>
      <c r="C101" s="34" t="s">
        <v>10</v>
      </c>
      <c r="D101" s="41">
        <f t="shared" si="7"/>
        <v>793.5</v>
      </c>
      <c r="E101" s="34">
        <v>142.19999999999999</v>
      </c>
      <c r="F101" s="48">
        <v>208</v>
      </c>
      <c r="G101" s="46">
        <v>178.98</v>
      </c>
      <c r="H101" s="46">
        <v>123.82</v>
      </c>
      <c r="I101" s="46">
        <v>140.5</v>
      </c>
      <c r="J101" s="34" t="s">
        <v>56</v>
      </c>
      <c r="O101" s="64" t="s">
        <v>137</v>
      </c>
      <c r="P101" s="64"/>
      <c r="Q101" s="64"/>
    </row>
    <row r="102" spans="1:18" ht="37.200000000000003" customHeight="1" x14ac:dyDescent="0.25">
      <c r="A102" s="59" t="s">
        <v>44</v>
      </c>
      <c r="B102" s="59"/>
      <c r="C102" s="59"/>
      <c r="D102" s="59"/>
      <c r="E102" s="59"/>
      <c r="F102" s="59"/>
      <c r="G102" s="59"/>
      <c r="H102" s="59"/>
      <c r="I102" s="59"/>
      <c r="J102" s="59"/>
      <c r="O102" s="36"/>
      <c r="P102" s="36"/>
      <c r="Q102" s="36"/>
    </row>
    <row r="103" spans="1:18" ht="229.2" customHeight="1" x14ac:dyDescent="0.25">
      <c r="A103" s="8" t="s">
        <v>138</v>
      </c>
      <c r="B103" s="34" t="s">
        <v>57</v>
      </c>
      <c r="C103" s="34" t="s">
        <v>10</v>
      </c>
      <c r="D103" s="41">
        <f>E103+F103+G103+H103+I103</f>
        <v>180.37</v>
      </c>
      <c r="E103" s="34">
        <v>0</v>
      </c>
      <c r="F103" s="48">
        <v>38</v>
      </c>
      <c r="G103" s="46">
        <v>62.12</v>
      </c>
      <c r="H103" s="46">
        <v>39.25</v>
      </c>
      <c r="I103" s="46">
        <v>41</v>
      </c>
      <c r="J103" s="34" t="s">
        <v>56</v>
      </c>
      <c r="O103" s="36"/>
      <c r="P103" s="36"/>
      <c r="Q103" s="36"/>
    </row>
    <row r="104" spans="1:18" ht="70.95" customHeight="1" x14ac:dyDescent="0.25">
      <c r="A104" s="99" t="s">
        <v>18</v>
      </c>
      <c r="B104" s="92"/>
      <c r="C104" s="44" t="s">
        <v>13</v>
      </c>
      <c r="D104" s="24">
        <f>D105+D107+D106</f>
        <v>90509.839999999982</v>
      </c>
      <c r="E104" s="44">
        <f>E105+E107</f>
        <v>14662.11</v>
      </c>
      <c r="F104" s="44">
        <f t="shared" ref="F104:H104" si="8">F105+F107</f>
        <v>17647.07</v>
      </c>
      <c r="G104" s="24">
        <f t="shared" si="8"/>
        <v>18578.129999999997</v>
      </c>
      <c r="H104" s="24">
        <f t="shared" si="8"/>
        <v>19346.64</v>
      </c>
      <c r="I104" s="24">
        <f>I105+I107+I106</f>
        <v>20275.89</v>
      </c>
      <c r="J104" s="67"/>
      <c r="O104" s="36"/>
      <c r="P104" s="36"/>
      <c r="Q104" s="36"/>
    </row>
    <row r="105" spans="1:18" ht="29.25" customHeight="1" x14ac:dyDescent="0.25">
      <c r="A105" s="99"/>
      <c r="B105" s="92"/>
      <c r="C105" s="44" t="s">
        <v>10</v>
      </c>
      <c r="D105" s="44">
        <f>E105+F105+G105+H105+I105</f>
        <v>76871.579999999987</v>
      </c>
      <c r="E105" s="44">
        <f>E89+E99+E101+E93+E96+E94</f>
        <v>12162.11</v>
      </c>
      <c r="F105" s="44">
        <f>F89+F99+F101+F93+F96+F94+F103</f>
        <v>15069.07</v>
      </c>
      <c r="G105" s="24">
        <f>G89+G99+G101+G93+G96+G94+G103</f>
        <v>16149.13</v>
      </c>
      <c r="H105" s="24">
        <f>H89+H99+H101+H93+H96+H94+H103</f>
        <v>16286.56</v>
      </c>
      <c r="I105" s="24">
        <f>I89+I99+I101+I93+I96+I94+I103+I90</f>
        <v>17204.71</v>
      </c>
      <c r="J105" s="67"/>
    </row>
    <row r="106" spans="1:18" ht="29.25" customHeight="1" x14ac:dyDescent="0.25">
      <c r="A106" s="99"/>
      <c r="B106" s="92"/>
      <c r="C106" s="44" t="s">
        <v>105</v>
      </c>
      <c r="D106" s="44">
        <f>E106+F106+G106+H106+I106</f>
        <v>196.56</v>
      </c>
      <c r="E106" s="44">
        <v>0</v>
      </c>
      <c r="F106" s="44">
        <v>0</v>
      </c>
      <c r="G106" s="24">
        <v>0</v>
      </c>
      <c r="H106" s="24">
        <v>0</v>
      </c>
      <c r="I106" s="24">
        <f>I91</f>
        <v>196.56</v>
      </c>
      <c r="J106" s="67"/>
    </row>
    <row r="107" spans="1:18" ht="42.75" customHeight="1" x14ac:dyDescent="0.25">
      <c r="A107" s="99"/>
      <c r="B107" s="92"/>
      <c r="C107" s="44" t="s">
        <v>8</v>
      </c>
      <c r="D107" s="24">
        <f>E107+F107+G107+H107+I107</f>
        <v>13441.7</v>
      </c>
      <c r="E107" s="24">
        <f>E98</f>
        <v>2500</v>
      </c>
      <c r="F107" s="24">
        <f t="shared" ref="F107:H107" si="9">F98</f>
        <v>2578</v>
      </c>
      <c r="G107" s="24">
        <f t="shared" si="9"/>
        <v>2429</v>
      </c>
      <c r="H107" s="24">
        <f t="shared" si="9"/>
        <v>3060.08</v>
      </c>
      <c r="I107" s="24">
        <f>I98+I92</f>
        <v>2874.6200000000003</v>
      </c>
      <c r="J107" s="67"/>
      <c r="K107" s="78"/>
      <c r="L107" s="60"/>
      <c r="M107" s="60"/>
      <c r="N107" s="60"/>
    </row>
    <row r="108" spans="1:18" ht="51.75" customHeight="1" x14ac:dyDescent="0.25">
      <c r="A108" s="90" t="s">
        <v>38</v>
      </c>
      <c r="B108" s="90"/>
      <c r="C108" s="90"/>
      <c r="D108" s="90"/>
      <c r="E108" s="90"/>
      <c r="F108" s="90"/>
      <c r="G108" s="90"/>
      <c r="H108" s="90"/>
      <c r="I108" s="90"/>
      <c r="J108" s="90"/>
    </row>
    <row r="109" spans="1:18" ht="36" customHeight="1" x14ac:dyDescent="0.25">
      <c r="A109" s="90" t="s">
        <v>39</v>
      </c>
      <c r="B109" s="90"/>
      <c r="C109" s="90"/>
      <c r="D109" s="90"/>
      <c r="E109" s="90"/>
      <c r="F109" s="90"/>
      <c r="G109" s="90"/>
      <c r="H109" s="90"/>
      <c r="I109" s="90"/>
      <c r="J109" s="90"/>
    </row>
    <row r="110" spans="1:18" ht="90" x14ac:dyDescent="0.25">
      <c r="A110" s="8" t="s">
        <v>58</v>
      </c>
      <c r="B110" s="15" t="s">
        <v>7</v>
      </c>
      <c r="C110" s="15" t="s">
        <v>10</v>
      </c>
      <c r="D110" s="23">
        <f>E110+F110+G110+H110+I110</f>
        <v>482.28000000000003</v>
      </c>
      <c r="E110" s="23">
        <v>60</v>
      </c>
      <c r="F110" s="48">
        <v>119.98</v>
      </c>
      <c r="G110" s="46">
        <v>96.47</v>
      </c>
      <c r="H110" s="52">
        <v>83.83</v>
      </c>
      <c r="I110" s="52">
        <v>122</v>
      </c>
      <c r="J110" s="8" t="s">
        <v>27</v>
      </c>
      <c r="O110" s="6" t="s">
        <v>100</v>
      </c>
      <c r="P110" s="6"/>
      <c r="Q110" s="6"/>
      <c r="R110" s="6"/>
    </row>
    <row r="111" spans="1:18" ht="121.5" customHeight="1" x14ac:dyDescent="0.25">
      <c r="A111" s="92" t="s">
        <v>19</v>
      </c>
      <c r="B111" s="67"/>
      <c r="C111" s="44" t="s">
        <v>13</v>
      </c>
      <c r="D111" s="44">
        <f>D112+D113</f>
        <v>482.28000000000003</v>
      </c>
      <c r="E111" s="24">
        <f>E112+E113</f>
        <v>60</v>
      </c>
      <c r="F111" s="44">
        <f t="shared" ref="F111:I111" si="10">F112+F113</f>
        <v>119.98</v>
      </c>
      <c r="G111" s="44">
        <f t="shared" si="10"/>
        <v>96.47</v>
      </c>
      <c r="H111" s="24">
        <f t="shared" si="10"/>
        <v>83.83</v>
      </c>
      <c r="I111" s="24">
        <f t="shared" si="10"/>
        <v>122</v>
      </c>
      <c r="J111" s="67"/>
    </row>
    <row r="112" spans="1:18" ht="73.5" customHeight="1" x14ac:dyDescent="0.25">
      <c r="A112" s="92"/>
      <c r="B112" s="67"/>
      <c r="C112" s="44" t="s">
        <v>10</v>
      </c>
      <c r="D112" s="24">
        <f>E112+F112+G112+H112+I112</f>
        <v>482.28000000000003</v>
      </c>
      <c r="E112" s="24">
        <f>E110</f>
        <v>60</v>
      </c>
      <c r="F112" s="44">
        <f t="shared" ref="F112:I112" si="11">F110</f>
        <v>119.98</v>
      </c>
      <c r="G112" s="44">
        <f t="shared" si="11"/>
        <v>96.47</v>
      </c>
      <c r="H112" s="24">
        <f t="shared" si="11"/>
        <v>83.83</v>
      </c>
      <c r="I112" s="24">
        <f t="shared" si="11"/>
        <v>122</v>
      </c>
      <c r="J112" s="67"/>
    </row>
    <row r="113" spans="1:19" s="3" customFormat="1" ht="30" customHeight="1" x14ac:dyDescent="0.25">
      <c r="A113" s="92"/>
      <c r="B113" s="67"/>
      <c r="C113" s="44" t="s">
        <v>8</v>
      </c>
      <c r="D113" s="44">
        <f>E113+F113+G113+H113</f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67"/>
    </row>
    <row r="114" spans="1:19" ht="17.399999999999999" x14ac:dyDescent="0.25">
      <c r="A114" s="90" t="s">
        <v>20</v>
      </c>
      <c r="B114" s="90"/>
      <c r="C114" s="90"/>
      <c r="D114" s="90"/>
      <c r="E114" s="90"/>
      <c r="F114" s="90"/>
      <c r="G114" s="90"/>
      <c r="H114" s="90"/>
      <c r="I114" s="90"/>
      <c r="J114" s="90"/>
    </row>
    <row r="115" spans="1:19" ht="126.6" customHeight="1" x14ac:dyDescent="0.25">
      <c r="A115" s="8" t="s">
        <v>21</v>
      </c>
      <c r="B115" s="34" t="s">
        <v>7</v>
      </c>
      <c r="C115" s="34" t="s">
        <v>10</v>
      </c>
      <c r="D115" s="37">
        <f>E115+F115+G115+H115+I115</f>
        <v>13437.230000000001</v>
      </c>
      <c r="E115" s="48">
        <v>2319.65</v>
      </c>
      <c r="F115" s="46">
        <v>2466.35</v>
      </c>
      <c r="G115" s="46">
        <v>2661.93</v>
      </c>
      <c r="H115" s="46">
        <v>2758.04</v>
      </c>
      <c r="I115" s="46">
        <v>3231.26</v>
      </c>
      <c r="J115" s="8" t="s">
        <v>40</v>
      </c>
      <c r="O115" s="58"/>
      <c r="P115" s="58"/>
      <c r="Q115" s="58"/>
    </row>
    <row r="116" spans="1:19" ht="114" customHeight="1" x14ac:dyDescent="0.25">
      <c r="A116" s="8" t="s">
        <v>22</v>
      </c>
      <c r="B116" s="34" t="s">
        <v>7</v>
      </c>
      <c r="C116" s="34" t="s">
        <v>10</v>
      </c>
      <c r="D116" s="37">
        <f t="shared" ref="D116:D120" si="12">E116+F116+G116+H116+I116</f>
        <v>49759.76</v>
      </c>
      <c r="E116" s="48">
        <v>9414.17</v>
      </c>
      <c r="F116" s="48">
        <v>9495.8799999999992</v>
      </c>
      <c r="G116" s="46">
        <v>10061.200000000001</v>
      </c>
      <c r="H116" s="46">
        <v>9899.4</v>
      </c>
      <c r="I116" s="46">
        <v>10889.11</v>
      </c>
      <c r="J116" s="8" t="s">
        <v>27</v>
      </c>
      <c r="O116" s="6">
        <v>-1</v>
      </c>
      <c r="P116" s="6"/>
      <c r="Q116" s="6"/>
      <c r="R116" s="6"/>
    </row>
    <row r="117" spans="1:19" ht="101.25" customHeight="1" x14ac:dyDescent="0.25">
      <c r="A117" s="8" t="s">
        <v>59</v>
      </c>
      <c r="B117" s="34" t="s">
        <v>57</v>
      </c>
      <c r="C117" s="34" t="s">
        <v>10</v>
      </c>
      <c r="D117" s="37">
        <f t="shared" si="12"/>
        <v>824</v>
      </c>
      <c r="E117" s="48">
        <v>0</v>
      </c>
      <c r="F117" s="48">
        <v>197.69</v>
      </c>
      <c r="G117" s="46">
        <v>270.52</v>
      </c>
      <c r="H117" s="46">
        <v>177.79</v>
      </c>
      <c r="I117" s="46">
        <v>178</v>
      </c>
      <c r="J117" s="8" t="s">
        <v>27</v>
      </c>
      <c r="O117" s="80" t="s">
        <v>139</v>
      </c>
      <c r="P117" s="80"/>
      <c r="Q117" s="80"/>
      <c r="R117" s="80"/>
      <c r="S117" s="4"/>
    </row>
    <row r="118" spans="1:19" ht="100.95" customHeight="1" x14ac:dyDescent="0.25">
      <c r="A118" s="8" t="s">
        <v>60</v>
      </c>
      <c r="B118" s="34" t="s">
        <v>121</v>
      </c>
      <c r="C118" s="34" t="s">
        <v>10</v>
      </c>
      <c r="D118" s="37">
        <f t="shared" si="12"/>
        <v>4.5</v>
      </c>
      <c r="E118" s="48">
        <v>0</v>
      </c>
      <c r="F118" s="48">
        <v>4.5</v>
      </c>
      <c r="G118" s="34">
        <v>0</v>
      </c>
      <c r="H118" s="34">
        <v>0</v>
      </c>
      <c r="I118" s="34">
        <v>0</v>
      </c>
      <c r="J118" s="8" t="s">
        <v>27</v>
      </c>
    </row>
    <row r="119" spans="1:19" ht="198.6" customHeight="1" x14ac:dyDescent="0.25">
      <c r="A119" s="8" t="s">
        <v>23</v>
      </c>
      <c r="B119" s="34" t="s">
        <v>7</v>
      </c>
      <c r="C119" s="34" t="s">
        <v>8</v>
      </c>
      <c r="D119" s="37">
        <f t="shared" si="12"/>
        <v>19514.97</v>
      </c>
      <c r="E119" s="48">
        <v>3181</v>
      </c>
      <c r="F119" s="48">
        <v>3180</v>
      </c>
      <c r="G119" s="46">
        <v>3339</v>
      </c>
      <c r="H119" s="46">
        <v>5224</v>
      </c>
      <c r="I119" s="46">
        <v>4590.97</v>
      </c>
      <c r="J119" s="8" t="s">
        <v>27</v>
      </c>
    </row>
    <row r="120" spans="1:19" ht="124.95" customHeight="1" x14ac:dyDescent="0.25">
      <c r="A120" s="10" t="s">
        <v>88</v>
      </c>
      <c r="B120" s="48" t="s">
        <v>92</v>
      </c>
      <c r="C120" s="34" t="s">
        <v>8</v>
      </c>
      <c r="D120" s="26">
        <f t="shared" si="12"/>
        <v>6193.71</v>
      </c>
      <c r="E120" s="48">
        <v>0</v>
      </c>
      <c r="F120" s="11">
        <v>0</v>
      </c>
      <c r="G120" s="46">
        <v>0</v>
      </c>
      <c r="H120" s="46">
        <v>2953.71</v>
      </c>
      <c r="I120" s="46">
        <v>3240</v>
      </c>
      <c r="J120" s="34" t="s">
        <v>55</v>
      </c>
    </row>
    <row r="121" spans="1:19" ht="48.75" customHeight="1" x14ac:dyDescent="0.25">
      <c r="A121" s="99" t="s">
        <v>24</v>
      </c>
      <c r="B121" s="92"/>
      <c r="C121" s="44" t="s">
        <v>13</v>
      </c>
      <c r="D121" s="44">
        <f>D122+D123</f>
        <v>89734.17</v>
      </c>
      <c r="E121" s="44">
        <f>E122+E123</f>
        <v>14914.82</v>
      </c>
      <c r="F121" s="44">
        <f t="shared" ref="F121:I121" si="13">F122+F123</f>
        <v>15344.42</v>
      </c>
      <c r="G121" s="44">
        <f t="shared" si="13"/>
        <v>16332.650000000001</v>
      </c>
      <c r="H121" s="44">
        <f t="shared" si="13"/>
        <v>21012.94</v>
      </c>
      <c r="I121" s="44">
        <f t="shared" si="13"/>
        <v>22129.34</v>
      </c>
      <c r="J121" s="67"/>
    </row>
    <row r="122" spans="1:19" ht="33" customHeight="1" x14ac:dyDescent="0.25">
      <c r="A122" s="99"/>
      <c r="B122" s="92"/>
      <c r="C122" s="44" t="s">
        <v>10</v>
      </c>
      <c r="D122" s="44">
        <f>E122+F122+G122+H122+I122</f>
        <v>64025.49</v>
      </c>
      <c r="E122" s="44">
        <f>E116+E115+E117+E118</f>
        <v>11733.82</v>
      </c>
      <c r="F122" s="44">
        <f>F116+F115+F117+F118</f>
        <v>12164.42</v>
      </c>
      <c r="G122" s="44">
        <f>G116+G115+G117+G118</f>
        <v>12993.650000000001</v>
      </c>
      <c r="H122" s="24">
        <f>H116+H115+H117+H118</f>
        <v>12835.23</v>
      </c>
      <c r="I122" s="24">
        <f>I116+I115+I117+I118</f>
        <v>14298.37</v>
      </c>
      <c r="J122" s="67"/>
    </row>
    <row r="123" spans="1:19" ht="30" customHeight="1" x14ac:dyDescent="0.25">
      <c r="A123" s="99"/>
      <c r="B123" s="92"/>
      <c r="C123" s="44" t="s">
        <v>8</v>
      </c>
      <c r="D123" s="24">
        <f>E123+F123+G123+H123+I123</f>
        <v>25708.68</v>
      </c>
      <c r="E123" s="24">
        <f>E119</f>
        <v>3181</v>
      </c>
      <c r="F123" s="24">
        <f>F119</f>
        <v>3180</v>
      </c>
      <c r="G123" s="24">
        <f>G119</f>
        <v>3339</v>
      </c>
      <c r="H123" s="24">
        <f>H119+H120</f>
        <v>8177.71</v>
      </c>
      <c r="I123" s="24">
        <f>I119+I120</f>
        <v>7830.97</v>
      </c>
      <c r="J123" s="67"/>
      <c r="K123" s="78"/>
      <c r="L123" s="60"/>
      <c r="M123" s="60"/>
      <c r="N123" s="60"/>
    </row>
    <row r="124" spans="1:19" ht="27" customHeight="1" x14ac:dyDescent="0.25">
      <c r="A124" s="82" t="s">
        <v>25</v>
      </c>
      <c r="B124" s="82" t="s">
        <v>106</v>
      </c>
      <c r="C124" s="44" t="s">
        <v>13</v>
      </c>
      <c r="D124" s="24">
        <f>E124+F124+G124+H124+I124</f>
        <v>1558146.2</v>
      </c>
      <c r="E124" s="24">
        <f>E125+E126+E127</f>
        <v>258256.97</v>
      </c>
      <c r="F124" s="44">
        <f t="shared" ref="F124:G124" si="14">F125+F126+F127</f>
        <v>282898.92000000004</v>
      </c>
      <c r="G124" s="44">
        <f t="shared" si="14"/>
        <v>305983.42</v>
      </c>
      <c r="H124" s="24">
        <f>H125+H126+H127+H128</f>
        <v>362348.75999999995</v>
      </c>
      <c r="I124" s="24">
        <f>I125+I126+I127+I128</f>
        <v>348658.12999999995</v>
      </c>
      <c r="J124" s="67"/>
    </row>
    <row r="125" spans="1:19" ht="30" customHeight="1" x14ac:dyDescent="0.25">
      <c r="A125" s="83"/>
      <c r="B125" s="83"/>
      <c r="C125" s="44" t="s">
        <v>10</v>
      </c>
      <c r="D125" s="24">
        <f t="shared" ref="D125:D128" si="15">E125+F125+G125+H125+I125</f>
        <v>616106.12</v>
      </c>
      <c r="E125" s="44">
        <f>E42+E83+E105+E112+E122</f>
        <v>103194.79000000001</v>
      </c>
      <c r="F125" s="44">
        <f>F42+F83+F105+F112+F122</f>
        <v>118557.16</v>
      </c>
      <c r="G125" s="44">
        <f>G42+G83+G105+G112+G122</f>
        <v>128269.60999999999</v>
      </c>
      <c r="H125" s="24">
        <f>H42+H83+H105+H112+H122</f>
        <v>128480.03</v>
      </c>
      <c r="I125" s="24">
        <f>I42+I83+I105+I112+I122</f>
        <v>137604.53</v>
      </c>
      <c r="J125" s="67"/>
    </row>
    <row r="126" spans="1:19" ht="26.25" customHeight="1" x14ac:dyDescent="0.25">
      <c r="A126" s="83"/>
      <c r="B126" s="83"/>
      <c r="C126" s="44" t="s">
        <v>8</v>
      </c>
      <c r="D126" s="24">
        <f t="shared" si="15"/>
        <v>938039.23</v>
      </c>
      <c r="E126" s="24">
        <f>E43+E84+E107+E113+E123</f>
        <v>154068.93</v>
      </c>
      <c r="F126" s="24">
        <f>F43+F84+F107+F113+F123</f>
        <v>164341.76000000001</v>
      </c>
      <c r="G126" s="24">
        <f>G43+G84+G107+G113+G123</f>
        <v>177713.81</v>
      </c>
      <c r="H126" s="24">
        <f>H43+H84+H107+H113+H123</f>
        <v>231057.69</v>
      </c>
      <c r="I126" s="24">
        <f>I43+I84+I107+I113+I123</f>
        <v>210857.03999999998</v>
      </c>
      <c r="J126" s="67"/>
    </row>
    <row r="127" spans="1:19" ht="32.4" customHeight="1" x14ac:dyDescent="0.25">
      <c r="A127" s="83"/>
      <c r="B127" s="83"/>
      <c r="C127" s="44" t="s">
        <v>45</v>
      </c>
      <c r="D127" s="24">
        <f t="shared" si="15"/>
        <v>993.25</v>
      </c>
      <c r="E127" s="44">
        <f>E85</f>
        <v>993.25</v>
      </c>
      <c r="F127" s="44">
        <f t="shared" ref="F127:I127" si="16">F85</f>
        <v>0</v>
      </c>
      <c r="G127" s="44">
        <f t="shared" si="16"/>
        <v>0</v>
      </c>
      <c r="H127" s="44">
        <f t="shared" si="16"/>
        <v>0</v>
      </c>
      <c r="I127" s="44">
        <f t="shared" si="16"/>
        <v>0</v>
      </c>
      <c r="J127" s="67"/>
    </row>
    <row r="128" spans="1:19" ht="22.95" customHeight="1" x14ac:dyDescent="0.25">
      <c r="A128" s="84"/>
      <c r="B128" s="84"/>
      <c r="C128" s="31" t="s">
        <v>105</v>
      </c>
      <c r="D128" s="24">
        <f t="shared" si="15"/>
        <v>3007.6</v>
      </c>
      <c r="E128" s="31">
        <v>0</v>
      </c>
      <c r="F128" s="31">
        <v>0</v>
      </c>
      <c r="G128" s="31">
        <v>0</v>
      </c>
      <c r="H128" s="31">
        <f>H86</f>
        <v>2811.04</v>
      </c>
      <c r="I128" s="33">
        <f>I106</f>
        <v>196.56</v>
      </c>
      <c r="J128" s="31"/>
    </row>
    <row r="130" spans="8:9" x14ac:dyDescent="0.25">
      <c r="H130" s="32" t="s">
        <v>117</v>
      </c>
      <c r="I130" s="32" t="s">
        <v>117</v>
      </c>
    </row>
  </sheetData>
  <mergeCells count="115">
    <mergeCell ref="A13:J13"/>
    <mergeCell ref="A15:A16"/>
    <mergeCell ref="B15:B16"/>
    <mergeCell ref="C15:C16"/>
    <mergeCell ref="D15:D16"/>
    <mergeCell ref="E15:I15"/>
    <mergeCell ref="J15:J16"/>
    <mergeCell ref="F1:J1"/>
    <mergeCell ref="F5:J5"/>
    <mergeCell ref="F8:J8"/>
    <mergeCell ref="F9:J9"/>
    <mergeCell ref="F10:J10"/>
    <mergeCell ref="F11:I11"/>
    <mergeCell ref="A22:J22"/>
    <mergeCell ref="O23:Q23"/>
    <mergeCell ref="A24:J24"/>
    <mergeCell ref="O26:Q26"/>
    <mergeCell ref="K31:N31"/>
    <mergeCell ref="O31:Q31"/>
    <mergeCell ref="A17:J17"/>
    <mergeCell ref="A18:J18"/>
    <mergeCell ref="K20:N20"/>
    <mergeCell ref="O20:Q20"/>
    <mergeCell ref="K21:N21"/>
    <mergeCell ref="O21:R21"/>
    <mergeCell ref="K39:N39"/>
    <mergeCell ref="O39:Q39"/>
    <mergeCell ref="O40:Q40"/>
    <mergeCell ref="A41:A43"/>
    <mergeCell ref="J41:J43"/>
    <mergeCell ref="A44:J44"/>
    <mergeCell ref="A32:J32"/>
    <mergeCell ref="A34:J34"/>
    <mergeCell ref="O35:Q35"/>
    <mergeCell ref="K36:N36"/>
    <mergeCell ref="O37:Q37"/>
    <mergeCell ref="K38:N38"/>
    <mergeCell ref="O38:Q38"/>
    <mergeCell ref="A52:J52"/>
    <mergeCell ref="O55:Q55"/>
    <mergeCell ref="A56:J56"/>
    <mergeCell ref="A57:J57"/>
    <mergeCell ref="O58:R58"/>
    <mergeCell ref="O59:Q59"/>
    <mergeCell ref="A45:J45"/>
    <mergeCell ref="K46:N46"/>
    <mergeCell ref="O46:Q46"/>
    <mergeCell ref="K47:N47"/>
    <mergeCell ref="O47:R47"/>
    <mergeCell ref="O49:Q49"/>
    <mergeCell ref="O62:P62"/>
    <mergeCell ref="B63:B64"/>
    <mergeCell ref="C63:C64"/>
    <mergeCell ref="D63:D64"/>
    <mergeCell ref="E63:E64"/>
    <mergeCell ref="F63:F64"/>
    <mergeCell ref="G63:G64"/>
    <mergeCell ref="H63:H64"/>
    <mergeCell ref="I63:I64"/>
    <mergeCell ref="J63:J64"/>
    <mergeCell ref="A70:A72"/>
    <mergeCell ref="B70:B72"/>
    <mergeCell ref="J70:J72"/>
    <mergeCell ref="A73:A75"/>
    <mergeCell ref="B73:B75"/>
    <mergeCell ref="J73:J75"/>
    <mergeCell ref="K63:N63"/>
    <mergeCell ref="O63:R63"/>
    <mergeCell ref="A66:J66"/>
    <mergeCell ref="A67:A69"/>
    <mergeCell ref="J67:J69"/>
    <mergeCell ref="O67:Q67"/>
    <mergeCell ref="A79:A81"/>
    <mergeCell ref="B79:B81"/>
    <mergeCell ref="J79:J81"/>
    <mergeCell ref="O79:Q79"/>
    <mergeCell ref="A82:A86"/>
    <mergeCell ref="B82:B86"/>
    <mergeCell ref="J82:J85"/>
    <mergeCell ref="K75:O75"/>
    <mergeCell ref="A76:A78"/>
    <mergeCell ref="B76:B78"/>
    <mergeCell ref="J76:J78"/>
    <mergeCell ref="O77:R77"/>
    <mergeCell ref="O78:R78"/>
    <mergeCell ref="O101:Q101"/>
    <mergeCell ref="A102:J102"/>
    <mergeCell ref="A104:A107"/>
    <mergeCell ref="B104:B107"/>
    <mergeCell ref="J104:J107"/>
    <mergeCell ref="K107:N107"/>
    <mergeCell ref="A87:J87"/>
    <mergeCell ref="A88:J88"/>
    <mergeCell ref="O89:R89"/>
    <mergeCell ref="A91:A92"/>
    <mergeCell ref="O93:R93"/>
    <mergeCell ref="A95:J95"/>
    <mergeCell ref="A108:J108"/>
    <mergeCell ref="A109:J109"/>
    <mergeCell ref="A111:A113"/>
    <mergeCell ref="B111:B113"/>
    <mergeCell ref="J111:J113"/>
    <mergeCell ref="A114:J114"/>
    <mergeCell ref="K96:N96"/>
    <mergeCell ref="A97:J97"/>
    <mergeCell ref="A100:J100"/>
    <mergeCell ref="A124:A128"/>
    <mergeCell ref="B124:B128"/>
    <mergeCell ref="J124:J127"/>
    <mergeCell ref="O115:Q115"/>
    <mergeCell ref="O117:R117"/>
    <mergeCell ref="A121:A123"/>
    <mergeCell ref="B121:B123"/>
    <mergeCell ref="J121:J123"/>
    <mergeCell ref="K123:N123"/>
  </mergeCells>
  <pageMargins left="0.78740157480314965" right="0.19685039370078741" top="0.39370078740157483" bottom="0.19685039370078741" header="8.0314960629921259" footer="0.19685039370078741"/>
  <pageSetup paperSize="9" scale="61" fitToHeight="20" orientation="landscape" r:id="rId1"/>
  <rowBreaks count="6" manualBreakCount="6">
    <brk id="21" max="10" man="1"/>
    <brk id="51" max="10" man="1"/>
    <brk id="95" max="10" man="1"/>
    <brk id="101" max="10" man="1"/>
    <brk id="110" max="10" man="1"/>
    <brk id="11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№ 1</vt:lpstr>
      <vt:lpstr>'2020 №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economist5</cp:lastModifiedBy>
  <cp:lastPrinted>2020-03-17T04:25:04Z</cp:lastPrinted>
  <dcterms:created xsi:type="dcterms:W3CDTF">2016-03-20T11:38:56Z</dcterms:created>
  <dcterms:modified xsi:type="dcterms:W3CDTF">2020-03-23T04:22:16Z</dcterms:modified>
</cp:coreProperties>
</file>